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330" yWindow="1605" windowWidth="7380" windowHeight="5775" tabRatio="666"/>
  </bookViews>
  <sheets>
    <sheet name="Associazioni" sheetId="1" r:id="rId1"/>
  </sheets>
  <definedNames>
    <definedName name="_xlnm._FilterDatabase" localSheetId="0" hidden="1">Associazioni!$A$3:$AD$130</definedName>
    <definedName name="_xlnm.Print_Area" localSheetId="0">Associazioni!$A$1:$AD$127</definedName>
    <definedName name="_xlnm.Print_Titles" localSheetId="0">Associazioni!$3:$3</definedName>
  </definedNames>
  <calcPr calcId="114210" fullCalcOnLoad="1" fullPrecision="0"/>
</workbook>
</file>

<file path=xl/calcChain.xml><?xml version="1.0" encoding="utf-8"?>
<calcChain xmlns="http://schemas.openxmlformats.org/spreadsheetml/2006/main">
  <c r="K116" i="1"/>
  <c r="K98"/>
  <c r="K83"/>
  <c r="K61"/>
  <c r="K66"/>
  <c r="K65"/>
  <c r="K64"/>
  <c r="K31"/>
  <c r="T118"/>
  <c r="K77"/>
  <c r="K40"/>
  <c r="K101"/>
  <c r="K36"/>
  <c r="Q125"/>
  <c r="Q124"/>
  <c r="Q123"/>
  <c r="Q122"/>
  <c r="K117"/>
  <c r="J118"/>
  <c r="K89"/>
  <c r="K42"/>
  <c r="N10"/>
  <c r="K8"/>
  <c r="Q126"/>
  <c r="N37"/>
  <c r="K37"/>
  <c r="N97"/>
  <c r="K97"/>
  <c r="N39"/>
  <c r="K39"/>
  <c r="V118"/>
  <c r="N102"/>
  <c r="N103"/>
  <c r="N104"/>
  <c r="N105"/>
  <c r="N106"/>
  <c r="N107"/>
  <c r="N108"/>
  <c r="N109"/>
  <c r="N110"/>
  <c r="N111"/>
  <c r="N118"/>
  <c r="N11"/>
  <c r="K11"/>
  <c r="V119"/>
  <c r="U118"/>
  <c r="U119"/>
  <c r="X10"/>
  <c r="X43"/>
  <c r="X118"/>
  <c r="X119"/>
  <c r="N6"/>
  <c r="N4"/>
  <c r="N5"/>
  <c r="N7"/>
  <c r="N9"/>
  <c r="K12"/>
  <c r="N12"/>
  <c r="N13"/>
  <c r="N14"/>
  <c r="N15"/>
  <c r="N16"/>
  <c r="N17"/>
  <c r="N22"/>
  <c r="N23"/>
  <c r="N25"/>
  <c r="N26"/>
  <c r="N27"/>
  <c r="N28"/>
  <c r="N29"/>
  <c r="N30"/>
  <c r="N32"/>
  <c r="N33"/>
  <c r="N34"/>
  <c r="N35"/>
  <c r="N38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K45"/>
  <c r="K10"/>
  <c r="N100"/>
  <c r="N68"/>
  <c r="N69"/>
  <c r="N70"/>
  <c r="N71"/>
  <c r="N72"/>
  <c r="N73"/>
  <c r="N74"/>
  <c r="N75"/>
  <c r="N76"/>
  <c r="N78"/>
  <c r="N79"/>
  <c r="N80"/>
  <c r="N81"/>
  <c r="N82"/>
  <c r="N84"/>
  <c r="N85"/>
  <c r="N86"/>
  <c r="N87"/>
  <c r="N88"/>
  <c r="N90"/>
  <c r="N91"/>
  <c r="N92"/>
  <c r="N94"/>
  <c r="N95"/>
  <c r="N96"/>
  <c r="K111"/>
  <c r="K110"/>
  <c r="K4"/>
  <c r="K5"/>
  <c r="K6"/>
  <c r="K7"/>
  <c r="K9"/>
  <c r="K13"/>
  <c r="K14"/>
  <c r="K15"/>
  <c r="K16"/>
  <c r="K17"/>
  <c r="K18"/>
  <c r="K22"/>
  <c r="K23"/>
  <c r="K25"/>
  <c r="K26"/>
  <c r="K27"/>
  <c r="K28"/>
  <c r="K29"/>
  <c r="K30"/>
  <c r="K32"/>
  <c r="K33"/>
  <c r="K34"/>
  <c r="K35"/>
  <c r="K38"/>
  <c r="K41"/>
  <c r="K43"/>
  <c r="K44"/>
  <c r="K46"/>
  <c r="K47"/>
  <c r="K48"/>
  <c r="K49"/>
  <c r="K50"/>
  <c r="K51"/>
  <c r="K52"/>
  <c r="K53"/>
  <c r="K54"/>
  <c r="K55"/>
  <c r="K56"/>
  <c r="K57"/>
  <c r="K58"/>
  <c r="K59"/>
  <c r="K60"/>
  <c r="K62"/>
  <c r="K63"/>
  <c r="K67"/>
  <c r="K68"/>
  <c r="K69"/>
  <c r="K70"/>
  <c r="K71"/>
  <c r="K72"/>
  <c r="K73"/>
  <c r="K74"/>
  <c r="K75"/>
  <c r="K76"/>
  <c r="K78"/>
  <c r="K79"/>
  <c r="K80"/>
  <c r="K81"/>
  <c r="K82"/>
  <c r="K84"/>
  <c r="K85"/>
  <c r="K86"/>
  <c r="K87"/>
  <c r="K88"/>
  <c r="K90"/>
  <c r="K94"/>
  <c r="K95"/>
  <c r="K96"/>
  <c r="K100"/>
  <c r="K102"/>
  <c r="K103"/>
  <c r="K105"/>
  <c r="K107"/>
  <c r="K108"/>
  <c r="K109"/>
  <c r="K118"/>
  <c r="N59"/>
  <c r="N60"/>
  <c r="N62"/>
  <c r="N63"/>
  <c r="N67"/>
  <c r="W118"/>
  <c r="W119"/>
  <c r="K119"/>
  <c r="N119"/>
</calcChain>
</file>

<file path=xl/sharedStrings.xml><?xml version="1.0" encoding="utf-8"?>
<sst xmlns="http://schemas.openxmlformats.org/spreadsheetml/2006/main" count="973" uniqueCount="414">
  <si>
    <r>
      <t xml:space="preserve">Magazzini Normale (Valore Locaz. </t>
    </r>
    <r>
      <rPr>
        <b/>
        <sz val="12"/>
        <rFont val="Arial"/>
      </rPr>
      <t>Max</t>
    </r>
    <r>
      <rPr>
        <sz val="12"/>
        <rFont val="Arial"/>
      </rPr>
      <t>)               4,0 € a Mq.</t>
    </r>
  </si>
  <si>
    <t>CANONE            FIGURATIVO             ANNUO         PRECEDENTE</t>
  </si>
  <si>
    <t>INDIRIZZO SEGRETO</t>
  </si>
  <si>
    <t>UFFICIO UNESCO</t>
  </si>
  <si>
    <r>
      <t xml:space="preserve">IMPORTO                              </t>
    </r>
    <r>
      <rPr>
        <b/>
        <sz val="12"/>
        <color indexed="10"/>
        <rFont val="Arial"/>
      </rPr>
      <t>TOTALE LAVORI</t>
    </r>
    <r>
      <rPr>
        <b/>
        <sz val="12"/>
        <rFont val="Arial"/>
      </rPr>
      <t xml:space="preserve">                CONCESSIONARIO</t>
    </r>
  </si>
  <si>
    <t>P.zza Municipio 21</t>
  </si>
  <si>
    <t>Palazzo Municipale</t>
  </si>
  <si>
    <t>Magazzini ex A.M.G.A.</t>
  </si>
  <si>
    <t>ASSOCIAZIONE BENI ITALIANI PATRIMONIO MONDIALE UNESCO</t>
  </si>
  <si>
    <t>Via Smeraldina 35</t>
  </si>
  <si>
    <t>Consulente Immobiliare  Autunno 2012 
(€/mq x mese) € 10,00</t>
  </si>
  <si>
    <t>ASSOCIAZIONE A.N.L.A.;             ENALCACCIA; MAESTRI DEL LAVORO.</t>
  </si>
  <si>
    <r>
      <t xml:space="preserve">7      </t>
    </r>
    <r>
      <rPr>
        <sz val="11"/>
        <rFont val="Arial"/>
        <family val="2"/>
      </rPr>
      <t xml:space="preserve">   </t>
    </r>
    <r>
      <rPr>
        <b/>
        <sz val="11"/>
        <color indexed="10"/>
        <rFont val="Arial"/>
        <family val="2"/>
      </rPr>
      <t>14</t>
    </r>
  </si>
  <si>
    <t>Uffici Normale (Valore Locazione Minimo)                    10,2 € a Mq.</t>
  </si>
  <si>
    <t>Abitazione Economica             Normale (Valore Locaz. Minimo) 3,20 € a Mq.</t>
  </si>
  <si>
    <t>COOPERATIVA SOCIALE "SPAZIO ANFFAS"</t>
  </si>
  <si>
    <t xml:space="preserve">CRITERIO                     UTILIZZATO                       (1° Sem. 2012)                       (2° Sem. 2012)                  </t>
  </si>
  <si>
    <t>Abitazione Economica             Normale (Valore Locaz. Minimo) 4,2 € a Mq.</t>
  </si>
  <si>
    <t>G.M. P.G. 10093 del 10.4.98 Rep. 2121</t>
  </si>
  <si>
    <t>G.M. P.G. 24409 DEL 19.6.03 Rer. 3320</t>
  </si>
  <si>
    <t>G.M. P.G. 22415 DEL 23.8.02 Rep. 3096</t>
  </si>
  <si>
    <t>G.M. P.G. 44916 del 29.12.00 Rep. 2855</t>
  </si>
  <si>
    <t xml:space="preserve">G.M. P.G. 36988 del 6.10.00 Rep. 3236 (durata triennale rinnovabile) </t>
  </si>
  <si>
    <t>G.M. P.G. 25978 DEL 21.8.1998 Rep. 2652 (durata triennale)</t>
  </si>
  <si>
    <t>Delibera di G. M.  P.G. 36988 del 6.10.00 Rep. 3236 (durata triennale)</t>
  </si>
  <si>
    <t>G.M. P.G. 25978 DEL 21.8.1998 Rep. 2654 (durata triennale)</t>
  </si>
  <si>
    <t>G.M. P.G. 25978 del 21.8.1998 Rep. 2653 (durata triennale)</t>
  </si>
  <si>
    <t>G.M. P.G. 36988 del 6.10.00 Rep. 3235 (durata triennale rinnovabile)</t>
  </si>
  <si>
    <t>DELIB. G.M. 3057/2008 - REP. 3836 del 30/04/2008</t>
  </si>
  <si>
    <t>scheda tecnica 2012</t>
  </si>
  <si>
    <t>SEDE DI                    SEGGIO             ELETTORALE         SI / NO</t>
  </si>
  <si>
    <t>VERIFICA      INTERESSE      CULTURALE</t>
  </si>
  <si>
    <t xml:space="preserve">Delibera di Giunta Municipale del 22/12/2009 P.G. 100690 Verb. 44 </t>
  </si>
  <si>
    <t xml:space="preserve">DELIB. G.M. 27/12/2011, P.G. 100805
</t>
  </si>
  <si>
    <t xml:space="preserve">CITTADINI DEL MONDO                                             </t>
  </si>
  <si>
    <t>Delibera di G. M. 69223 DEL 30/08/2011</t>
  </si>
  <si>
    <t xml:space="preserve">FEDERAZIONE COLOMBOFILA                                                        </t>
  </si>
  <si>
    <t xml:space="preserve">ASSOCIAZIONE  FEEDBACK </t>
  </si>
  <si>
    <t>IN FASE ISTRUTTORIA</t>
  </si>
  <si>
    <t xml:space="preserve"> G.M. 79235 DEL 1/12/2009</t>
  </si>
  <si>
    <t>Delibera di G. M. 22/09/2000 P.G. 25497 poi Delibera di G. M. 13/10/2009 P.G. 48171</t>
  </si>
  <si>
    <t>N° CONTRATTI IN FASE ISTRUTTORIA</t>
  </si>
  <si>
    <t xml:space="preserve">NO </t>
  </si>
  <si>
    <t xml:space="preserve"> DELIB. G.M. 18219/2012 
Conv. Uso Rep. 4406 del 24/09/2012
Conc. Immobile 4405 del 24/09/2012</t>
  </si>
  <si>
    <t>Delib. G.M. del 5/07/1996, P.G. 21279
Rep. 1109</t>
  </si>
  <si>
    <t>Delib. G.M. del 22/11/2011, P.G. 96284</t>
  </si>
  <si>
    <t>Delib. G.M. del 13/06/2011, P.G. 46263
Rep. 4425</t>
  </si>
  <si>
    <t>N° IMMOBILI PER LA CONCESSIONE</t>
  </si>
  <si>
    <t>BUSKERS FERRARA
+ STRAFERRARA (Stand)</t>
  </si>
  <si>
    <t>CENTRO DI SOLIDARIETA' E CARITA' (LA CASONA) (Stand)</t>
  </si>
  <si>
    <t>A.I.D.O. - A.D.M.O. - A.G.P.C. - C.I.R.C.I. - C.I.E.S. - DAMMI LA MANO - FAMIGLIE CONTRO LA DROGA - M.C.E. - EMERGENCY</t>
  </si>
  <si>
    <t>Via Martelli C. 76</t>
  </si>
  <si>
    <t>Delibera di G. M. 1965 del 22/01/2008 (RINNOVO)</t>
  </si>
  <si>
    <t>AGIRE SOCIALE                                      CENTRO SERVIZI PER IL VOLONTARIATO (C.S.V.)</t>
  </si>
  <si>
    <t xml:space="preserve">DELIB. G.M. 26/06/2012 P.G. 44332 
(COMODATO)
</t>
  </si>
  <si>
    <t>V.le Alfonso d'Este 7</t>
  </si>
  <si>
    <t>Delibera G.M. DEL 3/07/2013 - P.G. 54656 (Rettifica della Delib. G.M. 27/12/2011, P.G. 100816/2011; rettificati superficie e canone)</t>
  </si>
  <si>
    <t>ASSOCIAZIONE GRUPPO ESTENSE PARKINSON</t>
  </si>
  <si>
    <t>Via Sirena 13</t>
  </si>
  <si>
    <t>Abitazione Economica             Normale (Valore Locaz. Minimo) 3,4 € a Mq.</t>
  </si>
  <si>
    <t>Delibera di G.M. 228 del 07/03/2013</t>
  </si>
  <si>
    <t>Abitazione Economica             Normale (Valore Locaz. Minimo) 5,6 € a Mq.</t>
  </si>
  <si>
    <t>V.le Alfonso d'Este 13</t>
  </si>
  <si>
    <t>CONSORZIO IMPRONTE SOCIALI (SEDE DI FERRARA)</t>
  </si>
  <si>
    <t>C.so Porta Po 180-184</t>
  </si>
  <si>
    <t>Ex Pesa pubblica</t>
  </si>
  <si>
    <t>ASSOCIAZIONE NAZIONALE FAMIGLIE CADUTI IN GUERRA
+ ASSOCIAZIONE NAZIONALE ALPINI (sede condivisa)</t>
  </si>
  <si>
    <t>DELIB. G.M. 27/12/2011, P.G. 100815
Rettificata con Delibera G.M. 393 del 16/07/2013</t>
  </si>
  <si>
    <t>Delibera di G.M. del 03/07/2013, P.G. 54664, REP. 4515 DEL 14/10/2013</t>
  </si>
  <si>
    <t>Delibera di G.M. del 03/07/2013, P.G. 54665, REP. 4516 DEL 14/10/2013</t>
  </si>
  <si>
    <t>N° IN FASE DI DELIBERA</t>
  </si>
  <si>
    <t>IN FASE DI DELIBERA</t>
  </si>
  <si>
    <t>G.M. 51364/08 DEL 25.7.08 REP. 3728
G.M. 90336/2012 DEL 5/11/2013 (NUOVA CONCESSIONE)</t>
  </si>
  <si>
    <t>G.M. DEL 17/12/2013, P.G.104616</t>
  </si>
  <si>
    <t>DELIB. G.M. DEL 3/12/2013, P.G. 99640</t>
  </si>
  <si>
    <t>DELIB. G.M. DEL 30/12/2013, P.G. 107353</t>
  </si>
  <si>
    <t>Delibera G.M. del 24/09/2013, P.G. 77768/2013 - REP. 4536 DEL 20/11/2013</t>
  </si>
  <si>
    <t>DELIB. G.M. DEL 30/07/2013, P.G. 62832/2013 - REP. 4539 DEL 21/11/2013</t>
  </si>
  <si>
    <t>Via Mentessi, 4</t>
  </si>
  <si>
    <t xml:space="preserve">ASSOCIAZIONE VIALE K                               </t>
  </si>
  <si>
    <t xml:space="preserve">AMNESTY  INTERNATIONAL                                          </t>
  </si>
  <si>
    <t>Delibera di G.M. P.G.54666 del 03/07/2013
REP. 4563 DEL 4/02/2014</t>
  </si>
  <si>
    <t>DELIB. G.M. DEL 30.07.2013 PG. 62831  - CONTRATTO REP. 4522 DEL 23.10.2013</t>
  </si>
  <si>
    <t xml:space="preserve">BANDA MUSI  - ORA MUSI IAM </t>
  </si>
  <si>
    <t xml:space="preserve">CIRCOLO RICREATIVO CULTURALE E BOLOGNESI G.            ARCI                                             </t>
  </si>
  <si>
    <t>Delibera di G.M. n. 99339 del 29/01/2008 
PROROGATO</t>
  </si>
  <si>
    <t xml:space="preserve">G.M. P.G. 37059 DEL 11.5.04 </t>
  </si>
  <si>
    <t>ex patronato scolastico</t>
  </si>
  <si>
    <t xml:space="preserve">Valutazione OMNI I sem. 2013 per uffici in zina Via Mentessi          </t>
  </si>
  <si>
    <t xml:space="preserve">in corso </t>
  </si>
  <si>
    <t>FERRARIAE DECUS</t>
  </si>
  <si>
    <t>PRO LOCO DI BOVA DI MARRARA</t>
  </si>
  <si>
    <t>ITALIA NOSTRA</t>
  </si>
  <si>
    <t>SOCIETA' DANTE ALIGHIERI</t>
  </si>
  <si>
    <t>ASSOCIAZIONE VIALE K  - "Casa di Stefano" (fabbricato con area cortiliva)</t>
  </si>
  <si>
    <t>DELIB.G.M. DEL 12/11/2013, P.G. 92776
(CONCESSIONE ANNI 6) DI ASSEGNAZIONE DEL I° LOTTO
PER MQ. 171,77</t>
  </si>
  <si>
    <r>
      <t xml:space="preserve">n° 1   </t>
    </r>
    <r>
      <rPr>
        <b/>
        <u/>
        <sz val="10"/>
        <rFont val="Arial"/>
        <family val="2"/>
      </rPr>
      <t xml:space="preserve">                 </t>
    </r>
    <r>
      <rPr>
        <b/>
        <sz val="10"/>
        <rFont val="Arial"/>
        <family val="2"/>
      </rPr>
      <t>CENTRO       CITTADINO</t>
    </r>
  </si>
  <si>
    <t>ASSOCIAZIONE</t>
  </si>
  <si>
    <t>UBICAZIONE</t>
  </si>
  <si>
    <t>IMMOBILE</t>
  </si>
  <si>
    <t>Palazzo Zanardi</t>
  </si>
  <si>
    <t>U.D.I.</t>
  </si>
  <si>
    <t>A.V.I.S.</t>
  </si>
  <si>
    <t>Ex Chiesa S. Nicolò</t>
  </si>
  <si>
    <t>Ippodromo</t>
  </si>
  <si>
    <t>Mq. OCCUPATI</t>
  </si>
  <si>
    <t>Centro Civico di Ravalle</t>
  </si>
  <si>
    <t>CENTRO DOCUMENTAZIONE DONNE</t>
  </si>
  <si>
    <t>CLUB OFFICINA FERRARESE</t>
  </si>
  <si>
    <t>Ex Scuola elementare</t>
  </si>
  <si>
    <t>ANFFAS</t>
  </si>
  <si>
    <t>Via Ippodromo</t>
  </si>
  <si>
    <t>Via Darsena 61</t>
  </si>
  <si>
    <t>Via Ortigara 25</t>
  </si>
  <si>
    <t>Via Canapa 12</t>
  </si>
  <si>
    <t>Via Canalbianco 12</t>
  </si>
  <si>
    <t>Via Ravenna 52</t>
  </si>
  <si>
    <t>Via Ripagrande 12</t>
  </si>
  <si>
    <t>ORCHESTRA GINO NERI</t>
  </si>
  <si>
    <t>CANOA CLUB FERRARA</t>
  </si>
  <si>
    <t>W.W.F.</t>
  </si>
  <si>
    <t>BUSKERS</t>
  </si>
  <si>
    <t>Via Smeraldina 50</t>
  </si>
  <si>
    <t>Ex Scuola Porporana</t>
  </si>
  <si>
    <t>Via Foro Boario 87</t>
  </si>
  <si>
    <t>ex acquedotto porotto</t>
  </si>
  <si>
    <t>Via C. Mayr 10</t>
  </si>
  <si>
    <t>Casa Gombi</t>
  </si>
  <si>
    <t>CIRCOSCRIZIONE</t>
  </si>
  <si>
    <t>P.le Kennedy 2</t>
  </si>
  <si>
    <t>CENTRO DONNA GIUSTIZIA</t>
  </si>
  <si>
    <t>GATA - ENPA</t>
  </si>
  <si>
    <t>Cassana</t>
  </si>
  <si>
    <t>Condominio Il Quartiere</t>
  </si>
  <si>
    <t>ASSESSORATO COMPETENTE</t>
  </si>
  <si>
    <t>CULTURA</t>
  </si>
  <si>
    <t>AMBIENTE</t>
  </si>
  <si>
    <t>AMICI DI KAMITUGA</t>
  </si>
  <si>
    <t>Via Darsena 57</t>
  </si>
  <si>
    <t>B</t>
  </si>
  <si>
    <t>C</t>
  </si>
  <si>
    <t>A</t>
  </si>
  <si>
    <t>Via Copparo 142</t>
  </si>
  <si>
    <t>GRUPPO LOCALE MONS. FILIPPO FRANCESCHI</t>
  </si>
  <si>
    <t>Grattacielo</t>
  </si>
  <si>
    <t>SI</t>
  </si>
  <si>
    <t>DATA INIZIO</t>
  </si>
  <si>
    <t>DATA FINE</t>
  </si>
  <si>
    <t>NO</t>
  </si>
  <si>
    <t>SANITA'</t>
  </si>
  <si>
    <t>ASSOCIAZIONE NAZIONALE ALPINI</t>
  </si>
  <si>
    <t>ASSOCIAZIONE NAZIONALE MUTILATI PER SERVIZIO</t>
  </si>
  <si>
    <t>ASSOCIAZIONE NAZIONALE BERSAGLIERI</t>
  </si>
  <si>
    <t>ISTITUTO DEL NASTRO AZZURRO E MARINAI</t>
  </si>
  <si>
    <t>ASSOCIAZIONE NAZIONALE PARTIGIANI D'ITALIA</t>
  </si>
  <si>
    <t>ASSOCIAZIONE COMBATTENTI E REDUCI</t>
  </si>
  <si>
    <t>ASSOCIAZIONE NAZIONALE FINANZIERI E ARTIGLIERI</t>
  </si>
  <si>
    <t>PATRIMONIO</t>
  </si>
  <si>
    <t>POLITICHE GIOVANILI   (DOTT. LARA SITTI)</t>
  </si>
  <si>
    <t>Via Santa Lucia 64 - Via Vallelunga</t>
  </si>
  <si>
    <t>Ex Scuola Elementare Comunale</t>
  </si>
  <si>
    <t>Centro accoglienza, ospitalità e integrazione socio lavorativa</t>
  </si>
  <si>
    <t>Delibera G.C. 182/2014 del 25/03/2014, P.G. 26375/2014</t>
  </si>
  <si>
    <t>ASSOCIAZIONE CASA DEL LAVORATORE DI CONA</t>
  </si>
  <si>
    <t>Delibera di G.M. 43605 del 24/06/2008</t>
  </si>
  <si>
    <t>A.S.D. POLISPORTIVA RAVALLE</t>
  </si>
  <si>
    <t xml:space="preserve">fabbricato </t>
  </si>
  <si>
    <t>Sala/Teatro Boldini via Previati n° 18 (sede biblioteca Vigor)</t>
  </si>
  <si>
    <t>SCUOLA DELLA MUSICA MODERNA</t>
  </si>
  <si>
    <t>Delib. G.M. 21214/2008 per magazzino di Via Baluardi, 125 (2008/2012)</t>
  </si>
  <si>
    <t>MAGAZZINO (P.T.)</t>
  </si>
  <si>
    <t>Cascina del Fondo Agricolo Nicola</t>
  </si>
  <si>
    <t>fabbricato (piano terra)</t>
  </si>
  <si>
    <t xml:space="preserve">parte </t>
  </si>
  <si>
    <t>fabbricato</t>
  </si>
  <si>
    <t xml:space="preserve">ASSOCIAZIONE SONIKA </t>
  </si>
  <si>
    <t xml:space="preserve">CIRCOLO FRESCOBALDI AMICI DELLA MUSICA                   </t>
  </si>
  <si>
    <t>CULTURA
POL. GIOVANI (SITTI)</t>
  </si>
  <si>
    <t>CENTRO DONNE GIUSTIZIA - PROGETTO DONNE VITTIME DI PROSTITUZIONE</t>
  </si>
  <si>
    <t>CONSORZIO ASSOCIAZIONI WUNDERKAMMER PER SALA PERFORMATIVA</t>
  </si>
  <si>
    <t>ex area ARATRI TOSELLI</t>
  </si>
  <si>
    <t>AGIBILITA'</t>
  </si>
  <si>
    <t>E</t>
  </si>
  <si>
    <t>Ex Convento di S. Rita</t>
  </si>
  <si>
    <t>CONTRATTO</t>
  </si>
  <si>
    <t>NOTE</t>
  </si>
  <si>
    <t xml:space="preserve">SI </t>
  </si>
  <si>
    <t xml:space="preserve">IN FASE DI CONTRATTUALIZZAZIONE </t>
  </si>
  <si>
    <t xml:space="preserve">SANITA' </t>
  </si>
  <si>
    <t>CONDOMINIO  SI / NO</t>
  </si>
  <si>
    <t>AREA DEL TERRITORIO E DELLO SVILUPPO ECONOMICO 
SETTORE ATTIVITA' INTERFUNZIONALI 
SERVIZIO PATRIMONIO</t>
  </si>
  <si>
    <t>Delib. G.M. 116336/2010 (RINNOVO)</t>
  </si>
  <si>
    <t>A TEMPO INDETERMINATO</t>
  </si>
  <si>
    <t>utilizzate solo le scuderie 1agibili</t>
  </si>
  <si>
    <t>ANNO IN CUI LA PRATICA E' STATA PROCESSATA                                     O                                 RIPROCESSATA</t>
  </si>
  <si>
    <t>Via Baluardi 125</t>
  </si>
  <si>
    <t>Via Boccacanale S. Stefano 1</t>
  </si>
  <si>
    <t>Via Cassoli 25 (i l)</t>
  </si>
  <si>
    <t>Via Marconi 37</t>
  </si>
  <si>
    <t>P.zza S. Filippo e Giacomo 44</t>
  </si>
  <si>
    <t>Via Traversagno 31</t>
  </si>
  <si>
    <t>Via Trenti 42</t>
  </si>
  <si>
    <t>Via Ginestra 9 Cocomaro di Focomorto</t>
  </si>
  <si>
    <t>Via Cassoli 25 (e f)</t>
  </si>
  <si>
    <t>C.so Giovecca 165</t>
  </si>
  <si>
    <t>Delibera di G.M. n° 2984/2011 RINNOVATA</t>
  </si>
  <si>
    <r>
      <t>731       732      733</t>
    </r>
    <r>
      <rPr>
        <b/>
        <sz val="11"/>
        <rFont val="Arial"/>
        <family val="2"/>
      </rPr>
      <t xml:space="preserve">       735</t>
    </r>
    <r>
      <rPr>
        <sz val="11"/>
        <rFont val="Arial"/>
        <family val="2"/>
      </rPr>
      <t xml:space="preserve">          736          </t>
    </r>
    <r>
      <rPr>
        <b/>
        <sz val="11"/>
        <color indexed="10"/>
        <rFont val="Arial"/>
        <family val="2"/>
      </rPr>
      <t>844</t>
    </r>
  </si>
  <si>
    <r>
      <t>14</t>
    </r>
    <r>
      <rPr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18 19 21 5</t>
    </r>
  </si>
  <si>
    <r>
      <t>564</t>
    </r>
    <r>
      <rPr>
        <sz val="11"/>
        <rFont val="Arial"/>
        <family val="2"/>
      </rPr>
      <t xml:space="preserve">          565         686</t>
    </r>
  </si>
  <si>
    <r>
      <t xml:space="preserve">6      </t>
    </r>
    <r>
      <rPr>
        <sz val="11"/>
        <rFont val="Arial"/>
        <family val="2"/>
      </rPr>
      <t xml:space="preserve">   </t>
    </r>
    <r>
      <rPr>
        <b/>
        <sz val="11"/>
        <color indexed="10"/>
        <rFont val="Arial"/>
        <family val="2"/>
      </rPr>
      <t>14</t>
    </r>
  </si>
  <si>
    <r>
      <t>5</t>
    </r>
    <r>
      <rPr>
        <sz val="11"/>
        <rFont val="Arial"/>
        <family val="2"/>
      </rPr>
      <t xml:space="preserve">          6</t>
    </r>
  </si>
  <si>
    <r>
      <t>3</t>
    </r>
    <r>
      <rPr>
        <sz val="11"/>
        <rFont val="Arial"/>
        <family val="2"/>
      </rPr>
      <t xml:space="preserve">       </t>
    </r>
    <r>
      <rPr>
        <b/>
        <sz val="11"/>
        <color indexed="10"/>
        <rFont val="Arial"/>
        <family val="2"/>
      </rPr>
      <t>76      77</t>
    </r>
  </si>
  <si>
    <t>fabbricato (piano superiore)</t>
  </si>
  <si>
    <t>ASSOCIAZIONE DEI PARACADUTISTI</t>
  </si>
  <si>
    <r>
      <t>331</t>
    </r>
    <r>
      <rPr>
        <sz val="11"/>
        <rFont val="Arial"/>
        <family val="2"/>
      </rPr>
      <t xml:space="preserve">       </t>
    </r>
    <r>
      <rPr>
        <b/>
        <sz val="11"/>
        <color indexed="10"/>
        <rFont val="Arial"/>
        <family val="2"/>
      </rPr>
      <t xml:space="preserve"> 642</t>
    </r>
  </si>
  <si>
    <r>
      <t>329</t>
    </r>
    <r>
      <rPr>
        <sz val="11"/>
        <rFont val="Arial"/>
        <family val="2"/>
      </rPr>
      <t xml:space="preserve">          641</t>
    </r>
  </si>
  <si>
    <r>
      <t>1</t>
    </r>
    <r>
      <rPr>
        <sz val="11"/>
        <rFont val="Arial"/>
        <family val="2"/>
      </rPr>
      <t xml:space="preserve">           2</t>
    </r>
  </si>
  <si>
    <r>
      <t>899</t>
    </r>
    <r>
      <rPr>
        <sz val="11"/>
        <rFont val="Arial"/>
        <family val="2"/>
      </rPr>
      <t xml:space="preserve">           886</t>
    </r>
  </si>
  <si>
    <r>
      <t xml:space="preserve">1065              </t>
    </r>
    <r>
      <rPr>
        <sz val="11"/>
        <rFont val="Arial"/>
        <family val="2"/>
      </rPr>
      <t>1067</t>
    </r>
  </si>
  <si>
    <r>
      <t>35</t>
    </r>
    <r>
      <rPr>
        <sz val="11"/>
        <rFont val="Arial"/>
        <family val="2"/>
      </rPr>
      <t xml:space="preserve">         </t>
    </r>
    <r>
      <rPr>
        <b/>
        <sz val="11"/>
        <color indexed="12"/>
        <rFont val="Arial"/>
        <family val="2"/>
      </rPr>
      <t>109</t>
    </r>
    <r>
      <rPr>
        <sz val="11"/>
        <rFont val="Arial"/>
        <family val="2"/>
      </rPr>
      <t xml:space="preserve">         </t>
    </r>
    <r>
      <rPr>
        <b/>
        <sz val="11"/>
        <color indexed="10"/>
        <rFont val="Arial"/>
        <family val="2"/>
      </rPr>
      <t>110</t>
    </r>
  </si>
  <si>
    <r>
      <t>1</t>
    </r>
    <r>
      <rPr>
        <sz val="11"/>
        <rFont val="Arial"/>
        <family val="2"/>
      </rPr>
      <t xml:space="preserve">          </t>
    </r>
    <r>
      <rPr>
        <b/>
        <sz val="11"/>
        <rFont val="Arial"/>
        <family val="2"/>
      </rPr>
      <t xml:space="preserve"> 2</t>
    </r>
  </si>
  <si>
    <t>1            2</t>
  </si>
  <si>
    <r>
      <t>40</t>
    </r>
    <r>
      <rPr>
        <sz val="11"/>
        <rFont val="Arial"/>
        <family val="2"/>
      </rPr>
      <t xml:space="preserve">              </t>
    </r>
    <r>
      <rPr>
        <b/>
        <sz val="11"/>
        <color indexed="10"/>
        <rFont val="Arial"/>
        <family val="2"/>
      </rPr>
      <t>41</t>
    </r>
  </si>
  <si>
    <t>1              2</t>
  </si>
  <si>
    <t>1         2          3</t>
  </si>
  <si>
    <t>Ex Scuola Elementare CASAGLIA</t>
  </si>
  <si>
    <t>ex scuola elementare Ravalle (piano terra + corte)</t>
  </si>
  <si>
    <t>ex Scuola Elemetare Contrapo'</t>
  </si>
  <si>
    <r>
      <t>2</t>
    </r>
    <r>
      <rPr>
        <sz val="11"/>
        <rFont val="Arial"/>
        <family val="2"/>
      </rPr>
      <t xml:space="preserve">               3</t>
    </r>
  </si>
  <si>
    <t>ex scuola Elementare Mizzana</t>
  </si>
  <si>
    <t xml:space="preserve">palazzina ex A.M.G.A. </t>
  </si>
  <si>
    <t>palazzina Centro Servizi</t>
  </si>
  <si>
    <t>Sottogradinata Stadio Mazza</t>
  </si>
  <si>
    <t>Scuola Materna BENZI</t>
  </si>
  <si>
    <t>Sub.</t>
  </si>
  <si>
    <t xml:space="preserve">Delibera di G. M. 17/01/2012  P.G. 3040/2012
rep. 4369 del 16.5.2012
</t>
  </si>
  <si>
    <t>Classific.                         Inventario                                A  B  C</t>
  </si>
  <si>
    <r>
      <t xml:space="preserve">560  </t>
    </r>
    <r>
      <rPr>
        <sz val="11"/>
        <rFont val="Arial"/>
        <family val="2"/>
      </rPr>
      <t xml:space="preserve"> 561</t>
    </r>
  </si>
  <si>
    <r>
      <t>780</t>
    </r>
    <r>
      <rPr>
        <sz val="11"/>
        <rFont val="Arial"/>
        <family val="2"/>
      </rPr>
      <t xml:space="preserve">        </t>
    </r>
    <r>
      <rPr>
        <b/>
        <sz val="11"/>
        <color indexed="10"/>
        <rFont val="Arial"/>
        <family val="2"/>
      </rPr>
      <t>892</t>
    </r>
  </si>
  <si>
    <t xml:space="preserve">n° 3                     PONTELAGOSCURO                      E                     POROTTO </t>
  </si>
  <si>
    <t>N°             ORD.</t>
  </si>
  <si>
    <t>Foglio</t>
  </si>
  <si>
    <t>Mapp.</t>
  </si>
  <si>
    <t>n° 4                 QUACCHIO                  E                   CODREA</t>
  </si>
  <si>
    <t>CANONE                       O.M.I.                                UNITARIO                          EURO / MQ</t>
  </si>
  <si>
    <t>C.so Porta Mare</t>
  </si>
  <si>
    <t xml:space="preserve">ASSOCIAZIONE CULTURALE                                      CLUB AMICI DELL'ARTE  </t>
  </si>
  <si>
    <r>
      <t>55</t>
    </r>
    <r>
      <rPr>
        <sz val="11"/>
        <rFont val="Arial"/>
        <family val="2"/>
      </rPr>
      <t xml:space="preserve">          722</t>
    </r>
  </si>
  <si>
    <t>10                                13</t>
  </si>
  <si>
    <t>Abitazione Economica             Normale (Valore Locaz. Minimo) 5,1 € a Mq.</t>
  </si>
  <si>
    <t>Abitazione Economica             Normale (Valore Locaz. Minimo) 3,1 € a Mq.</t>
  </si>
  <si>
    <t>Negozio Normale            (Valore Locaz. Minimo) 10,6 € a Mq.</t>
  </si>
  <si>
    <t>Uffici Normale (Valore Locaz. Minimo)                    10,2 € a Mq.</t>
  </si>
  <si>
    <t>Magazzini Normale (Valore Locaz. Minimo)      3,2 € a Mq.</t>
  </si>
  <si>
    <t>Magazzini Normale (Valore Locaz. Minimo)      2,3 € a Mq.</t>
  </si>
  <si>
    <t>Magazzini Normale (Valore Locaz. Minimo)      1,4 € a Mq.</t>
  </si>
  <si>
    <t>Abitazione Economica             Normale (Valore Locaz. Minimo) 2,7 € a Mq.</t>
  </si>
  <si>
    <t>Uffici Normale (Valore Locaz. Minimo)                    5,3 € a Mq.</t>
  </si>
  <si>
    <t>Abitazione Economica             Normale (Valore Locaz. Minimo) 3,9 € a Mq.</t>
  </si>
  <si>
    <t>Abitazione Economica             Normale (Valore Locaz. Minimo) 3,3 € a Mq.</t>
  </si>
  <si>
    <t>Magazzini Normale (Valore Locaz. Minimo)      2,0 € a Mq.</t>
  </si>
  <si>
    <t>Uffici Normale (Valore Locaz. Minimo)                    6,2 € a Mq.</t>
  </si>
  <si>
    <t>Abitazione Economica             Normale (Valore Locaz. Minimo) 4,5 € a Mq.</t>
  </si>
  <si>
    <t>ex Scuola Elementare Bombonati</t>
  </si>
  <si>
    <t>Area Urbana</t>
  </si>
  <si>
    <t>ASSOCIAZIONE CLUB INTEGRIAMOCI E            FAMIGLIE CONTRO LA DROGA</t>
  </si>
  <si>
    <t>ASSOCIAZIONE FUORISTRADA FERRARESE "DANIELE LUGLI"</t>
  </si>
  <si>
    <t>Delibera di G. M. 53672 del 08/07/2008
Delibera di G.M. 56901 dell'1/07/2014 (PROROGA FINO AL 31/12/2014 DEL CONTRATTO REP 3891 DEL 29/09/2008))</t>
  </si>
  <si>
    <t>Via Terranuova 12/B</t>
  </si>
  <si>
    <t>Via Previati 18</t>
  </si>
  <si>
    <t>C.so B. Rossetti 24</t>
  </si>
  <si>
    <t>V.le Cavour 183 int. 2</t>
  </si>
  <si>
    <t>V.le Krasnodar 41</t>
  </si>
  <si>
    <t>Via G. Ranuzzi 111-113</t>
  </si>
  <si>
    <t>Via C. Martelli 300</t>
  </si>
  <si>
    <t>P.zza Artioli 25</t>
  </si>
  <si>
    <t>Via Massafiscaglia 15 - 19</t>
  </si>
  <si>
    <t>Via Comacchio 943</t>
  </si>
  <si>
    <t>Valore ai fini I.C.I. dei Terreni (Rendim. 2%)</t>
  </si>
  <si>
    <t>N° CONTRATTI IN ESSERE</t>
  </si>
  <si>
    <t>N° CONTRATTI SCADUTI</t>
  </si>
  <si>
    <t>N° IMMOBILI IN FASE DI CONTRATTUALIZZAZIONE</t>
  </si>
  <si>
    <t>TOTALE IMMOBILI LOCATI</t>
  </si>
  <si>
    <t>ASSOCIAZIONE JAZZ CLUB</t>
  </si>
  <si>
    <t>Torrione S. Giovanni</t>
  </si>
  <si>
    <t>FERRARA BUSKERS FESTIVAL</t>
  </si>
  <si>
    <r>
      <t>1</t>
    </r>
    <r>
      <rPr>
        <sz val="11"/>
        <rFont val="Arial"/>
        <family val="2"/>
      </rPr>
      <t xml:space="preserve">                  </t>
    </r>
    <r>
      <rPr>
        <b/>
        <sz val="11"/>
        <color indexed="10"/>
        <rFont val="Arial"/>
        <family val="2"/>
      </rPr>
      <t>3</t>
    </r>
  </si>
  <si>
    <t>Palazzo Grossi</t>
  </si>
  <si>
    <t>Delibera di G. M. 16/39687/2005</t>
  </si>
  <si>
    <t>ASSOCIAZIONE GRUPPO DELL'AMICIZIA</t>
  </si>
  <si>
    <t>CONCESSIONE IN USO GRATUITO ED INDETERMINATO  A SEGUITO DELLA DONAZIONE "CAVALIERI" Scrittura privata del 18/06/1930, Rep. 12725</t>
  </si>
  <si>
    <t>Ex Alloggi E.R.P.</t>
  </si>
  <si>
    <t>Delibera di G. M. 1/12/1995 P.G. 35476 (RINNOVATA)</t>
  </si>
  <si>
    <t>Delibera di G. M. 09/08/2011 P.G. 67050/2011 - Contratto Rep. 4335/12</t>
  </si>
  <si>
    <t>Delibera di G. M. 25/10/2005 P.G. 81132</t>
  </si>
  <si>
    <t>Delibera di G. M. 09/11/2004 P.G. 89470</t>
  </si>
  <si>
    <t>Delibera di G.M. 53219/2008 (RINNOVO)</t>
  </si>
  <si>
    <t>COOPERATIVA SOCIALE                IL GERMOGLIO</t>
  </si>
  <si>
    <t>Delibera di G. M. 13/04/2004 P.G. 15193 - Contratto Rep. 3361 del 8/06/2004 (DURATA 20 ANNI)</t>
  </si>
  <si>
    <t>Delibera di G. M. 28/10/2003</t>
  </si>
  <si>
    <t>ASSOCIAZIONE  AREA</t>
  </si>
  <si>
    <t>Delibera di G. M. 56662/2006 e contratto Rep. 3753/2007</t>
  </si>
  <si>
    <t>Delibera di G. M. 60819/2006 e contratto Rep. 3752/2007</t>
  </si>
  <si>
    <t>Delibera di G. M. 910 del 17/01/2012 (RINNOVO)</t>
  </si>
  <si>
    <t>Delibera di G. M. 71525 del 24/08/2010</t>
  </si>
  <si>
    <t>Delibera di G. M. P.G. 26409 dell'1/04/2011</t>
  </si>
  <si>
    <t>Delibera di G. M. 51196 del 15/07/2008</t>
  </si>
  <si>
    <t>Delibera di G. M. 25789 del 10/04/2012 - contratto Rep. 4379 del 9/07/2012</t>
  </si>
  <si>
    <t>Delibera di G. M. 47294 del 6/07/2010 - Contratto Rep. 4139 del 23/08/2010</t>
  </si>
  <si>
    <t>Delibera di G. M. del 17/05/2011 - P.G. 38892/2011</t>
  </si>
  <si>
    <t>Delibera di G. M. del 30/04/2009 - P.G. 36806 Rinnovato dal 15/11/2010 al 14/11/2011 con Determina Dirigente Sanità P.G. 106422/2010</t>
  </si>
  <si>
    <t>VALORE       LOCAZIONE          O.M.I.         ANNUO</t>
  </si>
  <si>
    <t>Mq.                         PER IL CALCOLO             DEL CANONE</t>
  </si>
  <si>
    <t>DELIBERA</t>
  </si>
  <si>
    <t>A.P.E. ASSOCIAZIONE ASSISTENZA PUBBLICA ESTENSE</t>
  </si>
  <si>
    <t>A.R.I. ASSOCIAZIONE RADIOAMATORI ITALIANI</t>
  </si>
  <si>
    <t>Via Bova 104 Marrara</t>
  </si>
  <si>
    <t>A.I.A.S. ASSOCIAZIONE ITALIANA ASSISTENZA AGLI SPASTICI</t>
  </si>
  <si>
    <t>GRUPPO SPELEOLOGICO  FERRARESE (P. 1°)</t>
  </si>
  <si>
    <t>Delibera G. M. P.G. 24312/10 DEL 22.12.09 Rep. 3237 
PROROGA ORA PER ALLORA FINO AL 31.12.2014 - P.G. 106660 DEL 23.12.2013</t>
  </si>
  <si>
    <t>A.I.A. ASSOCIAZIONE ITALIANA ARBITRI</t>
  </si>
  <si>
    <t>A.C.T.I. ASSOCIAZIONE CARDIOTRAPIANTATI ITALIANI</t>
  </si>
  <si>
    <t>E.N.S. ENTE NAZIONALE SORDOMUTI - (Sezione di Ferrara)</t>
  </si>
  <si>
    <t>C.A.V.P.V. Coordinamento Associazioni di Volontariato Protezione Civile</t>
  </si>
  <si>
    <t xml:space="preserve">DEPUTAZIONE DI STORIA PATRIA (Archivio)                                                 </t>
  </si>
  <si>
    <t>P.tta S. Nicolò 4-6</t>
  </si>
  <si>
    <t>Via Chiesa 172-174                                      S. Martino</t>
  </si>
  <si>
    <t>CANONE            FIGURATIVO             ANNUO</t>
  </si>
  <si>
    <t>Uffici Normale (Valore Locaz. Minimo)                    7,3 € a Mq.</t>
  </si>
  <si>
    <t>Abitazione Economica             Normale (Valore Locaz. Minimo) 4,9 € a Mq.</t>
  </si>
  <si>
    <t>Abitazione Economica             Normale (Valore Locaz. Minimo) 6,6 € a Mq.</t>
  </si>
  <si>
    <t>Delibera di G. M. del 29/05/2012 P.G. 37180 Contratto Rep. 4382 del 26/07/2012.</t>
  </si>
  <si>
    <t>ASSOCIAZIONE FERRARA OFF</t>
  </si>
  <si>
    <r>
      <t>731       732      733</t>
    </r>
    <r>
      <rPr>
        <b/>
        <sz val="11"/>
        <rFont val="Arial"/>
        <family val="2"/>
      </rPr>
      <t xml:space="preserve">       </t>
    </r>
    <r>
      <rPr>
        <sz val="11"/>
        <rFont val="Arial"/>
        <family val="2"/>
      </rPr>
      <t xml:space="preserve">735          </t>
    </r>
    <r>
      <rPr>
        <b/>
        <sz val="11"/>
        <rFont val="Arial"/>
        <family val="2"/>
      </rPr>
      <t xml:space="preserve">736 </t>
    </r>
    <r>
      <rPr>
        <sz val="11"/>
        <rFont val="Arial"/>
        <family val="2"/>
      </rPr>
      <t xml:space="preserve">         </t>
    </r>
    <r>
      <rPr>
        <b/>
        <sz val="11"/>
        <color indexed="10"/>
        <rFont val="Arial"/>
        <family val="2"/>
      </rPr>
      <t>844</t>
    </r>
  </si>
  <si>
    <t>1</t>
  </si>
  <si>
    <t>3</t>
  </si>
  <si>
    <t>4</t>
  </si>
  <si>
    <t>CULTURA TURISMO AREA GIOVANI</t>
  </si>
  <si>
    <t>Via Darsena 132</t>
  </si>
  <si>
    <t>Capannone ed uffici</t>
  </si>
  <si>
    <t>POLITICHE SOCIALI</t>
  </si>
  <si>
    <t>Uffici Normale (Valore di mercato Minimo € a Mq.)                    Rendimento 3%.</t>
  </si>
  <si>
    <r>
      <t xml:space="preserve">IMPORTO                 </t>
    </r>
    <r>
      <rPr>
        <b/>
        <sz val="12"/>
        <color indexed="17"/>
        <rFont val="Arial"/>
      </rPr>
      <t>ANNUO                      LAVORI</t>
    </r>
    <r>
      <rPr>
        <b/>
        <sz val="12"/>
        <rFont val="Arial"/>
      </rPr>
      <t xml:space="preserve"> CONCESSIONARIO</t>
    </r>
  </si>
  <si>
    <t xml:space="preserve">CULTURA </t>
  </si>
  <si>
    <t>CASA DELLA PATRIA</t>
  </si>
  <si>
    <t>Via Trenti 43</t>
  </si>
  <si>
    <t>RIEPILOGO</t>
  </si>
  <si>
    <t>2</t>
  </si>
  <si>
    <t>ASSOCIAZIONE NAZIONALE CARABINIERI
(trasferiti in altra sede)</t>
  </si>
  <si>
    <r>
      <t xml:space="preserve">
</t>
    </r>
    <r>
      <rPr>
        <b/>
        <sz val="14"/>
        <rFont val="Arial"/>
        <family val="2"/>
      </rPr>
      <t xml:space="preserve">Immobile donato al Comune dalla famiglia di Pico Cavalieri per essere destinata alle Associazioni combattentistiche e  alle Associazioni dei reduci di guerra.
</t>
    </r>
    <r>
      <rPr>
        <b/>
        <sz val="12"/>
        <rFont val="Arial"/>
        <family val="2"/>
      </rPr>
      <t xml:space="preserve">
</t>
    </r>
  </si>
  <si>
    <t>TOTALE MQ OCCUPATI</t>
  </si>
  <si>
    <t>TOTALE CANONI  ANNUI</t>
  </si>
  <si>
    <t>CONTRATTUALIZZATI (CONTRATTI IN ESSERE)</t>
  </si>
  <si>
    <t>IN FASE DI CONTRATTUALIZZAZIONE
(DELIBERA APPROVATA E CONTRATTO IN CORSO DI PERFEZIONAMENTO)</t>
  </si>
  <si>
    <t>IN FASE ISTRUTTORIA
(PREDISPOSTA SCHEDA TECNICA; DELIBERA IN CORSO DI PERFEZIONAMENTO)</t>
  </si>
  <si>
    <t>TOTALE IMMOBILI ASSEGNATI</t>
  </si>
  <si>
    <t>ASD VICOALBA</t>
  </si>
  <si>
    <t>Via Bertolda 103</t>
  </si>
  <si>
    <t>ex Scuola Elementare Viconovo</t>
  </si>
  <si>
    <t xml:space="preserve">CANONE ANNUO </t>
  </si>
  <si>
    <t>Fabbricato</t>
  </si>
  <si>
    <t xml:space="preserve">ASSOCIAZIONE CIRCOMASSIMO </t>
  </si>
  <si>
    <t>COOPERATIVA SOCIALE IL GERMOGLIO</t>
  </si>
  <si>
    <t>P.tta Corelli, 24/30</t>
  </si>
  <si>
    <t>Centro Civico di Pontelagoscuro</t>
  </si>
  <si>
    <t>P.zza Buozzi _ Pontelagoscuro</t>
  </si>
  <si>
    <t>CORO DELLE MONDINE</t>
  </si>
  <si>
    <t>VAB</t>
  </si>
  <si>
    <t>CONTRAROCK, FILARMONICA "GIUSEPPE VERDI" DI CONA</t>
  </si>
  <si>
    <t>ASSOCIAZIONE NEXUS SOFT AIR</t>
  </si>
  <si>
    <t xml:space="preserve">Via Prati, 65 </t>
  </si>
  <si>
    <t>Ex Scuola Elementare di Monestirolo</t>
  </si>
  <si>
    <t xml:space="preserve">COMODATO A TEMPO DETERMINATO </t>
  </si>
  <si>
    <t>COMODATO A TEMPO INDETERMINATO</t>
  </si>
  <si>
    <t>COMITATO VIVERE INSIEME</t>
  </si>
  <si>
    <t>IN FASE DI DELIBERA
(CONCLUSA FASE ISTRUTTORIA E PREDISPOSTA PROPOSTA DELIBERATIVA)</t>
  </si>
  <si>
    <t>ANDOS</t>
  </si>
  <si>
    <t>Via Darsena, 53/a</t>
  </si>
  <si>
    <t>JUDO FORMAT</t>
  </si>
  <si>
    <t>Via Cassoli, 25 (a,b,c,d,g,h)</t>
  </si>
  <si>
    <t>SIMPLY DOG AGILITY TEAM</t>
  </si>
  <si>
    <t>Via Bela Bartok</t>
  </si>
  <si>
    <t>area di tereno</t>
  </si>
  <si>
    <t xml:space="preserve">GRUPPO MODELLISTI </t>
  </si>
  <si>
    <t>SOCIETA' SPAL 2013 S.R.L.</t>
  </si>
  <si>
    <t>Fabbricato e area pertinenziale</t>
  </si>
  <si>
    <t>ASSOCIAZIONE FUORISTRADA FINALESE A.S.D.</t>
  </si>
  <si>
    <t>Via Gioielli - Mizzana</t>
  </si>
  <si>
    <t>ANFFAS - UAIPRE ASD</t>
  </si>
  <si>
    <t>NUOVA CONCESSIONE AL COMITATO VIVERE INSIEME A CUI APPARTENGONO ANCHE ASSOCIAZIONI DEL TERZO SETTORE (AQUILONISTI ARCI VULANDRA, RAGGIO VERDE, AQUARIOFILA ED ERPETOLOGIA, COOP SOCIALE IL GERMOGLIO, GRUPPO LUDOTECA ARCI, )</t>
  </si>
  <si>
    <t xml:space="preserve">LA CONTRATTUAZIONE E' SUBORDINATA ALLA VERIFICA DELL'INTERESSE CULTURALE ED ALLA SUCCESSIVA AUTORIZZAZIONE ALLA CONCESSIONE </t>
  </si>
  <si>
    <t>Zona Rivana</t>
  </si>
  <si>
    <t>Area terreno</t>
  </si>
  <si>
    <t>CENTRO DI INTERMEDIAZIONE GESTITO DALLA COOP SOCIALE CAMELOT</t>
  </si>
  <si>
    <t>SOCIETA' SPORTIVA MINIMOTO CLUB</t>
  </si>
  <si>
    <t>Via Cesare Diana</t>
  </si>
  <si>
    <t>area di terreno</t>
  </si>
  <si>
    <t>GRUPPO DEL TASSO E GRUPPO SCRITTORI FERRARESI</t>
  </si>
  <si>
    <t>Via Antolini, 13</t>
  </si>
  <si>
    <t>Complesso colonico</t>
  </si>
  <si>
    <t>EX M.O.F.</t>
  </si>
  <si>
    <t>CENTRO DIURNO - SERVIZI DI PROSSIMITA' E PORTIERATO SOCIALE PER ANZIANI</t>
  </si>
  <si>
    <t>CENTRO ACCOGLIENZA PER MINORI E STRANIERI</t>
  </si>
  <si>
    <t>ACCADEMIA DI SCHERMA "BERNARDI"</t>
  </si>
  <si>
    <t>CIRCOLO ARCI "LA FERRARESE"</t>
  </si>
  <si>
    <t>Via Bonafede, 2</t>
  </si>
  <si>
    <t>c/o Bocciodrono comunale</t>
  </si>
  <si>
    <t>CIRCOLO ARCI SPINAZZINO</t>
  </si>
  <si>
    <t>Via Cascina, 30</t>
  </si>
  <si>
    <t>Ex scuola Elementare di Spinazzino</t>
  </si>
  <si>
    <t>V.le Cavour 195
V.le Cavour 179-177</t>
  </si>
  <si>
    <t>Affidamento a seguito di procedura ad evidenza pubblica del Centro di Mediazione alla Cooperativa Camelot con atto dirigenziale del Settore Servizi alla Persona: DD-2016-1050, p.g.-2016-69757 del 22/06/2016</t>
  </si>
  <si>
    <t>IMMOBILE RICONSEGNATO IL 23/02/2017</t>
  </si>
  <si>
    <t>IMMOBILE RICONSEGNATO IL 9/03/2017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</si>
</sst>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[$€-2]\ * #,##0.00_-;\-[$€-2]\ * #,##0.00_-;_-[$€-2]\ * &quot;-&quot;??_-"/>
    <numFmt numFmtId="182" formatCode="&quot;€&quot;\ #,##0.00"/>
  </numFmts>
  <fonts count="3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</font>
    <font>
      <sz val="12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1"/>
      <name val="Arial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2"/>
      <name val="Arial"/>
    </font>
    <font>
      <sz val="12"/>
      <color indexed="8"/>
      <name val="Arial"/>
      <family val="2"/>
    </font>
    <font>
      <b/>
      <sz val="12"/>
      <color indexed="12"/>
      <name val="Arial"/>
    </font>
    <font>
      <b/>
      <sz val="12"/>
      <color indexed="17"/>
      <name val="Arial"/>
    </font>
    <font>
      <b/>
      <sz val="12"/>
      <color indexed="10"/>
      <name val="Arial"/>
    </font>
    <font>
      <b/>
      <sz val="12"/>
      <color indexed="8"/>
      <name val="Arial"/>
    </font>
    <font>
      <u/>
      <sz val="12"/>
      <name val="Arial"/>
    </font>
    <font>
      <b/>
      <sz val="14"/>
      <name val="Tahoma"/>
      <family val="2"/>
    </font>
    <font>
      <sz val="11"/>
      <name val="Arial"/>
    </font>
    <font>
      <b/>
      <sz val="12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</font>
    <font>
      <b/>
      <sz val="14"/>
      <color indexed="17"/>
      <name val="Arial"/>
    </font>
    <font>
      <sz val="16"/>
      <name val="Arial"/>
    </font>
    <font>
      <b/>
      <sz val="16"/>
      <name val="Arial"/>
    </font>
    <font>
      <sz val="16"/>
      <name val="Arial"/>
      <family val="2"/>
    </font>
    <font>
      <b/>
      <sz val="16"/>
      <color indexed="17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horizontal="right" vertical="center" wrapText="1"/>
    </xf>
    <xf numFmtId="182" fontId="20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182" fontId="18" fillId="0" borderId="1" xfId="0" applyNumberFormat="1" applyFont="1" applyFill="1" applyBorder="1" applyAlignment="1">
      <alignment horizontal="right" vertical="center" wrapText="1"/>
    </xf>
    <xf numFmtId="182" fontId="21" fillId="0" borderId="1" xfId="0" applyNumberFormat="1" applyFont="1" applyFill="1" applyBorder="1" applyAlignment="1">
      <alignment horizontal="right" vertical="center" wrapText="1"/>
    </xf>
    <xf numFmtId="182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182" fontId="18" fillId="0" borderId="1" xfId="0" applyNumberFormat="1" applyFont="1" applyFill="1" applyBorder="1" applyAlignment="1">
      <alignment vertical="center" wrapText="1"/>
    </xf>
    <xf numFmtId="182" fontId="2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18" fillId="0" borderId="0" xfId="2" applyNumberFormat="1" applyFont="1" applyFill="1" applyBorder="1" applyAlignment="1">
      <alignment horizontal="right" vertical="center" wrapText="1"/>
    </xf>
    <xf numFmtId="182" fontId="18" fillId="2" borderId="1" xfId="2" applyNumberFormat="1" applyFont="1" applyFill="1" applyBorder="1" applyAlignment="1">
      <alignment horizontal="right" vertical="center" wrapText="1"/>
    </xf>
    <xf numFmtId="182" fontId="11" fillId="0" borderId="0" xfId="0" applyNumberFormat="1" applyFont="1" applyFill="1" applyBorder="1" applyAlignment="1">
      <alignment horizontal="right" vertical="center" wrapText="1"/>
    </xf>
    <xf numFmtId="182" fontId="18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82" fontId="18" fillId="4" borderId="1" xfId="0" applyNumberFormat="1" applyFont="1" applyFill="1" applyBorder="1" applyAlignment="1">
      <alignment horizontal="center" vertical="center" wrapText="1"/>
    </xf>
    <xf numFmtId="182" fontId="21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10" fontId="29" fillId="0" borderId="0" xfId="0" applyNumberFormat="1" applyFont="1" applyFill="1" applyBorder="1" applyAlignment="1">
      <alignment horizontal="center" vertical="center" wrapText="1"/>
    </xf>
    <xf numFmtId="10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18" fillId="2" borderId="5" xfId="2" applyNumberFormat="1" applyFont="1" applyFill="1" applyBorder="1" applyAlignment="1">
      <alignment horizontal="right" vertical="center" wrapText="1"/>
    </xf>
    <xf numFmtId="182" fontId="18" fillId="2" borderId="5" xfId="2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wrapText="1"/>
    </xf>
    <xf numFmtId="182" fontId="18" fillId="0" borderId="4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182" fontId="18" fillId="5" borderId="4" xfId="0" applyNumberFormat="1" applyFont="1" applyFill="1" applyBorder="1" applyAlignment="1">
      <alignment horizontal="right" vertical="center" wrapText="1"/>
    </xf>
    <xf numFmtId="182" fontId="18" fillId="5" borderId="6" xfId="0" applyNumberFormat="1" applyFont="1" applyFill="1" applyBorder="1" applyAlignment="1">
      <alignment horizontal="right" vertical="center"/>
    </xf>
    <xf numFmtId="182" fontId="21" fillId="4" borderId="4" xfId="0" applyNumberFormat="1" applyFont="1" applyFill="1" applyBorder="1" applyAlignment="1">
      <alignment horizontal="right" vertical="center"/>
    </xf>
    <xf numFmtId="182" fontId="18" fillId="0" borderId="4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182" fontId="32" fillId="0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vertical="center" wrapText="1"/>
    </xf>
    <xf numFmtId="182" fontId="31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vertical="center" wrapText="1"/>
    </xf>
    <xf numFmtId="14" fontId="31" fillId="0" borderId="1" xfId="0" applyNumberFormat="1" applyFont="1" applyBorder="1" applyAlignment="1">
      <alignment vertical="center" wrapText="1"/>
    </xf>
    <xf numFmtId="182" fontId="31" fillId="0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182" fontId="32" fillId="5" borderId="7" xfId="0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/>
    </xf>
    <xf numFmtId="182" fontId="32" fillId="0" borderId="0" xfId="2" applyNumberFormat="1" applyFont="1" applyFill="1" applyBorder="1" applyAlignment="1">
      <alignment horizontal="right" vertical="center" wrapText="1"/>
    </xf>
    <xf numFmtId="182" fontId="31" fillId="0" borderId="0" xfId="0" applyNumberFormat="1" applyFont="1" applyFill="1" applyBorder="1" applyAlignment="1">
      <alignment horizontal="right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82" fontId="33" fillId="0" borderId="1" xfId="0" applyNumberFormat="1" applyFont="1" applyFill="1" applyBorder="1" applyAlignment="1">
      <alignment horizontal="right" vertical="center" wrapText="1"/>
    </xf>
    <xf numFmtId="0" fontId="34" fillId="0" borderId="10" xfId="0" applyFont="1" applyFill="1" applyBorder="1" applyAlignment="1">
      <alignment horizontal="center" vertical="center"/>
    </xf>
    <xf numFmtId="4" fontId="29" fillId="5" borderId="7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82" fontId="31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1" fontId="5" fillId="0" borderId="4" xfId="0" quotePrefix="1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14" fontId="31" fillId="0" borderId="4" xfId="0" applyNumberFormat="1" applyFont="1" applyFill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82" fontId="21" fillId="0" borderId="4" xfId="0" applyNumberFormat="1" applyFont="1" applyFill="1" applyBorder="1" applyAlignment="1">
      <alignment horizontal="right" vertical="center"/>
    </xf>
    <xf numFmtId="182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182" fontId="20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  <xf numFmtId="14" fontId="31" fillId="0" borderId="12" xfId="0" applyNumberFormat="1" applyFont="1" applyFill="1" applyBorder="1" applyAlignment="1">
      <alignment horizontal="center" vertical="center" wrapText="1"/>
    </xf>
    <xf numFmtId="14" fontId="31" fillId="0" borderId="4" xfId="0" applyNumberFormat="1" applyFont="1" applyFill="1" applyBorder="1" applyAlignment="1">
      <alignment horizontal="center" vertical="center" wrapText="1"/>
    </xf>
    <xf numFmtId="182" fontId="31" fillId="0" borderId="3" xfId="0" applyNumberFormat="1" applyFont="1" applyFill="1" applyBorder="1" applyAlignment="1">
      <alignment horizontal="center" vertical="center" wrapText="1"/>
    </xf>
    <xf numFmtId="182" fontId="31" fillId="0" borderId="12" xfId="0" applyNumberFormat="1" applyFont="1" applyFill="1" applyBorder="1" applyAlignment="1">
      <alignment horizontal="center" vertical="center" wrapText="1"/>
    </xf>
    <xf numFmtId="182" fontId="31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82" fontId="18" fillId="0" borderId="3" xfId="0" applyNumberFormat="1" applyFont="1" applyFill="1" applyBorder="1" applyAlignment="1">
      <alignment horizontal="right" vertical="center" wrapText="1"/>
    </xf>
    <xf numFmtId="182" fontId="18" fillId="0" borderId="12" xfId="0" applyNumberFormat="1" applyFont="1" applyFill="1" applyBorder="1" applyAlignment="1">
      <alignment horizontal="right" vertical="center" wrapText="1"/>
    </xf>
    <xf numFmtId="182" fontId="18" fillId="0" borderId="4" xfId="0" applyNumberFormat="1" applyFont="1" applyFill="1" applyBorder="1" applyAlignment="1">
      <alignment horizontal="right" vertical="center" wrapText="1"/>
    </xf>
    <xf numFmtId="182" fontId="31" fillId="0" borderId="3" xfId="0" applyNumberFormat="1" applyFont="1" applyFill="1" applyBorder="1" applyAlignment="1">
      <alignment horizontal="right" vertical="center" wrapText="1"/>
    </xf>
    <xf numFmtId="182" fontId="31" fillId="0" borderId="12" xfId="0" applyNumberFormat="1" applyFont="1" applyFill="1" applyBorder="1" applyAlignment="1">
      <alignment horizontal="right" vertical="center" wrapText="1"/>
    </xf>
    <xf numFmtId="182" fontId="31" fillId="0" borderId="4" xfId="0" applyNumberFormat="1" applyFont="1" applyFill="1" applyBorder="1" applyAlignment="1">
      <alignment horizontal="righ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" fontId="5" fillId="0" borderId="3" xfId="0" quotePrefix="1" applyNumberFormat="1" applyFont="1" applyFill="1" applyBorder="1" applyAlignment="1">
      <alignment horizontal="center" vertical="center" wrapText="1"/>
    </xf>
    <xf numFmtId="1" fontId="5" fillId="0" borderId="12" xfId="0" quotePrefix="1" applyNumberFormat="1" applyFont="1" applyFill="1" applyBorder="1" applyAlignment="1">
      <alignment horizontal="center" vertical="center" wrapText="1"/>
    </xf>
    <xf numFmtId="1" fontId="5" fillId="0" borderId="4" xfId="0" quotePrefix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182" fontId="20" fillId="0" borderId="3" xfId="0" applyNumberFormat="1" applyFont="1" applyFill="1" applyBorder="1" applyAlignment="1">
      <alignment horizontal="right" vertical="center"/>
    </xf>
    <xf numFmtId="182" fontId="20" fillId="0" borderId="12" xfId="0" applyNumberFormat="1" applyFont="1" applyFill="1" applyBorder="1" applyAlignment="1">
      <alignment horizontal="right" vertical="center"/>
    </xf>
    <xf numFmtId="182" fontId="20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3" fillId="6" borderId="12" xfId="0" applyNumberFormat="1" applyFont="1" applyFill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 wrapText="1"/>
    </xf>
    <xf numFmtId="182" fontId="11" fillId="0" borderId="12" xfId="0" applyNumberFormat="1" applyFont="1" applyFill="1" applyBorder="1" applyAlignment="1">
      <alignment horizontal="center" vertical="center" wrapText="1"/>
    </xf>
    <xf numFmtId="182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4" fontId="31" fillId="0" borderId="3" xfId="0" applyNumberFormat="1" applyFont="1" applyBorder="1" applyAlignment="1">
      <alignment horizontal="center" vertical="center" wrapText="1"/>
    </xf>
    <xf numFmtId="14" fontId="31" fillId="0" borderId="12" xfId="0" applyNumberFormat="1" applyFont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82" fontId="21" fillId="0" borderId="3" xfId="0" applyNumberFormat="1" applyFont="1" applyFill="1" applyBorder="1" applyAlignment="1">
      <alignment horizontal="right" vertical="center"/>
    </xf>
    <xf numFmtId="182" fontId="21" fillId="0" borderId="12" xfId="0" applyNumberFormat="1" applyFont="1" applyFill="1" applyBorder="1" applyAlignment="1">
      <alignment horizontal="right" vertical="center"/>
    </xf>
    <xf numFmtId="182" fontId="21" fillId="0" borderId="4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4" fontId="31" fillId="0" borderId="14" xfId="0" applyNumberFormat="1" applyFont="1" applyFill="1" applyBorder="1" applyAlignment="1">
      <alignment horizontal="center" vertical="center" wrapText="1"/>
    </xf>
    <xf numFmtId="14" fontId="31" fillId="0" borderId="15" xfId="0" applyNumberFormat="1" applyFont="1" applyFill="1" applyBorder="1" applyAlignment="1">
      <alignment horizontal="center" vertical="center" wrapText="1"/>
    </xf>
    <xf numFmtId="14" fontId="31" fillId="0" borderId="16" xfId="0" applyNumberFormat="1" applyFont="1" applyFill="1" applyBorder="1" applyAlignment="1">
      <alignment horizontal="center" vertical="center" wrapText="1"/>
    </xf>
    <xf numFmtId="14" fontId="31" fillId="0" borderId="17" xfId="0" applyNumberFormat="1" applyFont="1" applyFill="1" applyBorder="1" applyAlignment="1">
      <alignment horizontal="center" vertical="center" wrapText="1"/>
    </xf>
    <xf numFmtId="14" fontId="31" fillId="0" borderId="18" xfId="0" applyNumberFormat="1" applyFont="1" applyFill="1" applyBorder="1" applyAlignment="1">
      <alignment horizontal="center" vertical="center" wrapText="1"/>
    </xf>
    <xf numFmtId="14" fontId="31" fillId="0" borderId="6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104775</xdr:rowOff>
    </xdr:from>
    <xdr:to>
      <xdr:col>9</xdr:col>
      <xdr:colOff>1257300</xdr:colOff>
      <xdr:row>1</xdr:row>
      <xdr:rowOff>133350</xdr:rowOff>
    </xdr:to>
    <xdr:pic>
      <xdr:nvPicPr>
        <xdr:cNvPr id="1100" name="Picture 66" descr="Comune di Ferra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104775"/>
          <a:ext cx="63341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D132"/>
  <sheetViews>
    <sheetView showGridLines="0" tabSelected="1" view="pageBreakPreview" zoomScale="50" zoomScaleNormal="50" zoomScaleSheetLayoutView="50" workbookViewId="0">
      <selection activeCell="AG47" sqref="AG47"/>
    </sheetView>
  </sheetViews>
  <sheetFormatPr defaultColWidth="8.85546875" defaultRowHeight="20.25"/>
  <cols>
    <col min="1" max="1" width="8.85546875" style="3" customWidth="1"/>
    <col min="2" max="4" width="7.7109375" style="3" customWidth="1"/>
    <col min="5" max="5" width="11.85546875" style="3" hidden="1" customWidth="1"/>
    <col min="6" max="6" width="12.7109375" style="3" hidden="1" customWidth="1"/>
    <col min="7" max="7" width="29.42578125" style="57" customWidth="1"/>
    <col min="8" max="8" width="26.7109375" style="10" customWidth="1"/>
    <col min="9" max="9" width="20" style="10" customWidth="1"/>
    <col min="10" max="10" width="20.28515625" style="66" customWidth="1"/>
    <col min="11" max="11" width="15.7109375" style="66" hidden="1" customWidth="1"/>
    <col min="12" max="12" width="27.7109375" style="66" hidden="1" customWidth="1"/>
    <col min="13" max="13" width="14.42578125" style="66" hidden="1" customWidth="1"/>
    <col min="14" max="14" width="19.140625" style="66" hidden="1" customWidth="1"/>
    <col min="15" max="15" width="20.42578125" style="31" hidden="1" customWidth="1"/>
    <col min="16" max="16" width="45.7109375" style="53" hidden="1" customWidth="1"/>
    <col min="17" max="17" width="24.140625" style="90" customWidth="1"/>
    <col min="18" max="19" width="18.28515625" style="131" customWidth="1"/>
    <col min="20" max="20" width="20.7109375" style="134" customWidth="1"/>
    <col min="21" max="21" width="19.7109375" style="64" hidden="1" customWidth="1"/>
    <col min="22" max="22" width="20.85546875" style="64" hidden="1" customWidth="1"/>
    <col min="23" max="23" width="22.7109375" style="59" hidden="1" customWidth="1"/>
    <col min="24" max="24" width="22.5703125" style="59" hidden="1" customWidth="1"/>
    <col min="25" max="25" width="15.7109375" style="3" hidden="1" customWidth="1"/>
    <col min="26" max="26" width="20.7109375" style="10" hidden="1" customWidth="1"/>
    <col min="27" max="29" width="16.7109375" style="14" hidden="1" customWidth="1"/>
    <col min="30" max="30" width="35" style="2" customWidth="1"/>
    <col min="31" max="16384" width="8.85546875" style="3"/>
  </cols>
  <sheetData>
    <row r="1" spans="1:30" s="2" customFormat="1" ht="82.5" customHeight="1">
      <c r="G1" s="175"/>
      <c r="H1" s="175"/>
      <c r="I1" s="175"/>
      <c r="J1" s="175"/>
      <c r="K1" s="31"/>
      <c r="L1" s="31"/>
      <c r="M1" s="31"/>
      <c r="N1" s="31"/>
      <c r="O1" s="31"/>
      <c r="P1" s="32"/>
      <c r="Q1" s="90"/>
      <c r="R1" s="118"/>
      <c r="S1" s="118"/>
      <c r="T1" s="118"/>
      <c r="U1" s="31"/>
      <c r="V1" s="31"/>
      <c r="W1" s="31"/>
      <c r="X1" s="31"/>
    </row>
    <row r="2" spans="1:30" s="11" customFormat="1" ht="81" customHeight="1">
      <c r="A2" s="211" t="s">
        <v>190</v>
      </c>
      <c r="B2" s="212"/>
      <c r="C2" s="212"/>
      <c r="D2" s="212"/>
      <c r="E2" s="212"/>
      <c r="F2" s="212"/>
      <c r="G2" s="213"/>
      <c r="H2" s="213"/>
      <c r="I2" s="212"/>
      <c r="J2" s="212"/>
      <c r="K2" s="33"/>
      <c r="L2" s="34"/>
      <c r="M2" s="34"/>
      <c r="N2" s="34"/>
      <c r="O2" s="34"/>
      <c r="P2" s="34"/>
      <c r="Q2" s="161"/>
      <c r="R2" s="119"/>
      <c r="S2" s="119"/>
      <c r="T2" s="120"/>
      <c r="U2" s="34"/>
      <c r="V2" s="34"/>
      <c r="W2" s="34"/>
      <c r="X2" s="34"/>
      <c r="Y2" s="18"/>
      <c r="Z2" s="12"/>
      <c r="AD2" s="115"/>
    </row>
    <row r="3" spans="1:30" s="2" customFormat="1" ht="78.75">
      <c r="A3" s="1" t="s">
        <v>240</v>
      </c>
      <c r="B3" s="1" t="s">
        <v>241</v>
      </c>
      <c r="C3" s="1" t="s">
        <v>242</v>
      </c>
      <c r="D3" s="1" t="s">
        <v>234</v>
      </c>
      <c r="E3" s="1" t="s">
        <v>128</v>
      </c>
      <c r="F3" s="1" t="s">
        <v>236</v>
      </c>
      <c r="G3" s="25" t="s">
        <v>97</v>
      </c>
      <c r="H3" s="91" t="s">
        <v>98</v>
      </c>
      <c r="I3" s="91" t="s">
        <v>99</v>
      </c>
      <c r="J3" s="35" t="s">
        <v>105</v>
      </c>
      <c r="K3" s="35" t="s">
        <v>312</v>
      </c>
      <c r="L3" s="35" t="s">
        <v>16</v>
      </c>
      <c r="M3" s="35" t="s">
        <v>244</v>
      </c>
      <c r="N3" s="36" t="s">
        <v>311</v>
      </c>
      <c r="O3" s="37" t="s">
        <v>134</v>
      </c>
      <c r="P3" s="38" t="s">
        <v>313</v>
      </c>
      <c r="Q3" s="162" t="s">
        <v>184</v>
      </c>
      <c r="R3" s="121" t="s">
        <v>146</v>
      </c>
      <c r="S3" s="121" t="s">
        <v>147</v>
      </c>
      <c r="T3" s="122" t="s">
        <v>359</v>
      </c>
      <c r="U3" s="78" t="s">
        <v>1</v>
      </c>
      <c r="V3" s="79" t="s">
        <v>327</v>
      </c>
      <c r="W3" s="80" t="s">
        <v>4</v>
      </c>
      <c r="X3" s="80" t="s">
        <v>342</v>
      </c>
      <c r="Y3" s="81" t="s">
        <v>189</v>
      </c>
      <c r="Z3" s="82" t="s">
        <v>194</v>
      </c>
      <c r="AA3" s="81" t="s">
        <v>181</v>
      </c>
      <c r="AB3" s="81" t="s">
        <v>31</v>
      </c>
      <c r="AC3" s="81" t="s">
        <v>30</v>
      </c>
      <c r="AD3" s="8" t="s">
        <v>185</v>
      </c>
    </row>
    <row r="4" spans="1:30" ht="87.75">
      <c r="A4" s="30" t="s">
        <v>334</v>
      </c>
      <c r="B4" s="17">
        <v>390</v>
      </c>
      <c r="C4" s="17" t="s">
        <v>206</v>
      </c>
      <c r="D4" s="21">
        <v>1</v>
      </c>
      <c r="E4" s="214" t="s">
        <v>96</v>
      </c>
      <c r="F4" s="72" t="s">
        <v>139</v>
      </c>
      <c r="G4" s="39" t="s">
        <v>120</v>
      </c>
      <c r="H4" s="9" t="s">
        <v>55</v>
      </c>
      <c r="I4" s="9" t="s">
        <v>230</v>
      </c>
      <c r="J4" s="41">
        <v>31.42</v>
      </c>
      <c r="K4" s="41">
        <f>IF(J4&gt;=120,(J4-120)*0.8+120,J4*1)</f>
        <v>31.42</v>
      </c>
      <c r="L4" s="42" t="s">
        <v>249</v>
      </c>
      <c r="M4" s="43">
        <v>160.24</v>
      </c>
      <c r="N4" s="44">
        <f>M4*12</f>
        <v>1922.88</v>
      </c>
      <c r="O4" s="45" t="s">
        <v>157</v>
      </c>
      <c r="P4" s="19" t="s">
        <v>56</v>
      </c>
      <c r="Q4" s="113" t="s">
        <v>145</v>
      </c>
      <c r="R4" s="123">
        <v>41611</v>
      </c>
      <c r="S4" s="123">
        <v>43071</v>
      </c>
      <c r="T4" s="124">
        <v>192</v>
      </c>
      <c r="U4" s="46">
        <v>3800</v>
      </c>
      <c r="V4" s="47">
        <v>1922.88</v>
      </c>
      <c r="W4" s="50"/>
      <c r="X4" s="50"/>
      <c r="Y4" s="6" t="s">
        <v>145</v>
      </c>
      <c r="Z4" s="9">
        <v>2013</v>
      </c>
      <c r="AA4" s="16" t="s">
        <v>141</v>
      </c>
      <c r="AB4" s="6" t="s">
        <v>148</v>
      </c>
      <c r="AC4" s="6" t="s">
        <v>148</v>
      </c>
      <c r="AD4" s="116"/>
    </row>
    <row r="5" spans="1:30" ht="87.75">
      <c r="A5" s="193" t="s">
        <v>347</v>
      </c>
      <c r="B5" s="17">
        <v>390</v>
      </c>
      <c r="C5" s="17" t="s">
        <v>206</v>
      </c>
      <c r="D5" s="21">
        <v>1</v>
      </c>
      <c r="E5" s="215"/>
      <c r="F5" s="69" t="s">
        <v>139</v>
      </c>
      <c r="G5" s="39" t="s">
        <v>315</v>
      </c>
      <c r="H5" s="9" t="s">
        <v>55</v>
      </c>
      <c r="I5" s="9" t="s">
        <v>230</v>
      </c>
      <c r="J5" s="41">
        <v>23.15</v>
      </c>
      <c r="K5" s="41">
        <f t="shared" ref="K5:K49" si="0">IF(J5&gt;=120,(J5-120)*0.8+120,J5*1)</f>
        <v>23.15</v>
      </c>
      <c r="L5" s="83" t="s">
        <v>249</v>
      </c>
      <c r="M5" s="43">
        <v>118.07</v>
      </c>
      <c r="N5" s="44">
        <f t="shared" ref="N5:N49" si="1">M5*12</f>
        <v>1416.84</v>
      </c>
      <c r="O5" s="45" t="s">
        <v>135</v>
      </c>
      <c r="P5" s="51" t="s">
        <v>32</v>
      </c>
      <c r="Q5" s="163" t="s">
        <v>145</v>
      </c>
      <c r="R5" s="166">
        <v>42178</v>
      </c>
      <c r="S5" s="166">
        <v>44369</v>
      </c>
      <c r="T5" s="184">
        <v>653</v>
      </c>
      <c r="U5" s="46">
        <v>2800</v>
      </c>
      <c r="V5" s="47">
        <v>1416.84</v>
      </c>
      <c r="W5" s="50"/>
      <c r="X5" s="50"/>
      <c r="Y5" s="6" t="s">
        <v>145</v>
      </c>
      <c r="Z5" s="9">
        <v>2013</v>
      </c>
      <c r="AA5" s="16" t="s">
        <v>141</v>
      </c>
      <c r="AB5" s="6" t="s">
        <v>148</v>
      </c>
      <c r="AC5" s="6" t="s">
        <v>148</v>
      </c>
      <c r="AD5" s="237"/>
    </row>
    <row r="6" spans="1:30" ht="87.75">
      <c r="A6" s="195"/>
      <c r="B6" s="17">
        <v>390</v>
      </c>
      <c r="C6" s="17" t="s">
        <v>206</v>
      </c>
      <c r="D6" s="21">
        <v>1</v>
      </c>
      <c r="E6" s="215"/>
      <c r="F6" s="69" t="s">
        <v>139</v>
      </c>
      <c r="G6" s="39" t="s">
        <v>315</v>
      </c>
      <c r="H6" s="9" t="s">
        <v>55</v>
      </c>
      <c r="I6" s="9" t="s">
        <v>230</v>
      </c>
      <c r="J6" s="41">
        <v>19.55</v>
      </c>
      <c r="K6" s="41">
        <f t="shared" si="0"/>
        <v>19.55</v>
      </c>
      <c r="L6" s="42" t="s">
        <v>249</v>
      </c>
      <c r="M6" s="43">
        <v>99.71</v>
      </c>
      <c r="N6" s="44">
        <f t="shared" si="1"/>
        <v>1196.52</v>
      </c>
      <c r="O6" s="45" t="s">
        <v>135</v>
      </c>
      <c r="P6" s="20" t="s">
        <v>33</v>
      </c>
      <c r="Q6" s="165"/>
      <c r="R6" s="168"/>
      <c r="S6" s="168"/>
      <c r="T6" s="186"/>
      <c r="U6" s="46">
        <v>2275.1999999999998</v>
      </c>
      <c r="V6" s="47">
        <v>1196.52</v>
      </c>
      <c r="W6" s="50"/>
      <c r="X6" s="50"/>
      <c r="Y6" s="6" t="s">
        <v>145</v>
      </c>
      <c r="Z6" s="9">
        <v>2013</v>
      </c>
      <c r="AA6" s="16" t="s">
        <v>141</v>
      </c>
      <c r="AB6" s="6" t="s">
        <v>148</v>
      </c>
      <c r="AC6" s="6" t="s">
        <v>148</v>
      </c>
      <c r="AD6" s="238"/>
    </row>
    <row r="7" spans="1:30" ht="87.75">
      <c r="A7" s="30" t="s">
        <v>335</v>
      </c>
      <c r="B7" s="17">
        <v>390</v>
      </c>
      <c r="C7" s="17" t="s">
        <v>206</v>
      </c>
      <c r="D7" s="21">
        <v>1</v>
      </c>
      <c r="E7" s="215"/>
      <c r="F7" s="69" t="s">
        <v>139</v>
      </c>
      <c r="G7" s="39" t="s">
        <v>131</v>
      </c>
      <c r="H7" s="9" t="s">
        <v>55</v>
      </c>
      <c r="I7" s="9" t="s">
        <v>230</v>
      </c>
      <c r="J7" s="41">
        <v>29.45</v>
      </c>
      <c r="K7" s="41">
        <f t="shared" si="0"/>
        <v>29.45</v>
      </c>
      <c r="L7" s="42" t="s">
        <v>249</v>
      </c>
      <c r="M7" s="43">
        <v>150.19999999999999</v>
      </c>
      <c r="N7" s="44">
        <f t="shared" si="1"/>
        <v>1802.4</v>
      </c>
      <c r="O7" s="45" t="s">
        <v>149</v>
      </c>
      <c r="P7" s="20" t="s">
        <v>67</v>
      </c>
      <c r="Q7" s="113" t="s">
        <v>145</v>
      </c>
      <c r="R7" s="123">
        <v>41611</v>
      </c>
      <c r="S7" s="123">
        <v>43071</v>
      </c>
      <c r="T7" s="124">
        <v>360.84</v>
      </c>
      <c r="U7" s="46">
        <v>2520</v>
      </c>
      <c r="V7" s="47">
        <v>1802.4</v>
      </c>
      <c r="W7" s="50"/>
      <c r="X7" s="50"/>
      <c r="Y7" s="6" t="s">
        <v>145</v>
      </c>
      <c r="Z7" s="9">
        <v>2013</v>
      </c>
      <c r="AA7" s="16" t="s">
        <v>141</v>
      </c>
      <c r="AB7" s="6" t="s">
        <v>148</v>
      </c>
      <c r="AC7" s="6" t="s">
        <v>148</v>
      </c>
      <c r="AD7" s="116"/>
    </row>
    <row r="8" spans="1:30" ht="87.75">
      <c r="A8" s="30" t="s">
        <v>336</v>
      </c>
      <c r="B8" s="17">
        <v>390</v>
      </c>
      <c r="C8" s="17" t="s">
        <v>206</v>
      </c>
      <c r="D8" s="21">
        <v>1</v>
      </c>
      <c r="E8" s="215"/>
      <c r="F8" s="69" t="s">
        <v>139</v>
      </c>
      <c r="G8" s="39" t="s">
        <v>83</v>
      </c>
      <c r="H8" s="9" t="s">
        <v>62</v>
      </c>
      <c r="I8" s="9" t="s">
        <v>7</v>
      </c>
      <c r="J8" s="41">
        <v>340</v>
      </c>
      <c r="K8" s="41">
        <f>IF(J8&gt;=120,(J8-120)*0.8+120,J8*1)</f>
        <v>296</v>
      </c>
      <c r="L8" s="42" t="s">
        <v>253</v>
      </c>
      <c r="M8" s="43">
        <v>3.2</v>
      </c>
      <c r="N8" s="44">
        <v>10329.6</v>
      </c>
      <c r="O8" s="45" t="s">
        <v>135</v>
      </c>
      <c r="P8" s="51" t="s">
        <v>82</v>
      </c>
      <c r="Q8" s="113" t="s">
        <v>145</v>
      </c>
      <c r="R8" s="123">
        <v>41570</v>
      </c>
      <c r="S8" s="123">
        <v>43760</v>
      </c>
      <c r="T8" s="124">
        <v>0</v>
      </c>
      <c r="U8" s="46">
        <v>20736</v>
      </c>
      <c r="V8" s="47">
        <v>10329.6</v>
      </c>
      <c r="W8" s="50"/>
      <c r="X8" s="50"/>
      <c r="Y8" s="6" t="s">
        <v>145</v>
      </c>
      <c r="Z8" s="9">
        <v>2012</v>
      </c>
      <c r="AA8" s="16" t="s">
        <v>141</v>
      </c>
      <c r="AB8" s="6" t="s">
        <v>148</v>
      </c>
      <c r="AC8" s="6" t="s">
        <v>148</v>
      </c>
      <c r="AD8" s="6"/>
    </row>
    <row r="9" spans="1:30" ht="87.75">
      <c r="A9" s="30">
        <v>5</v>
      </c>
      <c r="B9" s="17">
        <v>390</v>
      </c>
      <c r="C9" s="17" t="s">
        <v>333</v>
      </c>
      <c r="D9" s="21" t="s">
        <v>173</v>
      </c>
      <c r="E9" s="215"/>
      <c r="F9" s="69" t="s">
        <v>139</v>
      </c>
      <c r="G9" s="39" t="s">
        <v>175</v>
      </c>
      <c r="H9" s="9" t="s">
        <v>62</v>
      </c>
      <c r="I9" s="9" t="s">
        <v>7</v>
      </c>
      <c r="J9" s="41">
        <v>429</v>
      </c>
      <c r="K9" s="41">
        <f t="shared" si="0"/>
        <v>367.2</v>
      </c>
      <c r="L9" s="42" t="s">
        <v>253</v>
      </c>
      <c r="M9" s="43">
        <v>1175.04</v>
      </c>
      <c r="N9" s="44">
        <f t="shared" si="1"/>
        <v>14100.48</v>
      </c>
      <c r="O9" s="45" t="s">
        <v>158</v>
      </c>
      <c r="P9" s="20" t="s">
        <v>39</v>
      </c>
      <c r="Q9" s="113" t="s">
        <v>145</v>
      </c>
      <c r="R9" s="123">
        <v>40199</v>
      </c>
      <c r="S9" s="123">
        <v>43524</v>
      </c>
      <c r="T9" s="124">
        <v>0</v>
      </c>
      <c r="U9" s="46">
        <v>14157</v>
      </c>
      <c r="V9" s="47">
        <v>14157</v>
      </c>
      <c r="W9" s="50"/>
      <c r="X9" s="50"/>
      <c r="Y9" s="6" t="s">
        <v>145</v>
      </c>
      <c r="Z9" s="9">
        <v>2010</v>
      </c>
      <c r="AA9" s="16" t="s">
        <v>141</v>
      </c>
      <c r="AB9" s="6" t="s">
        <v>148</v>
      </c>
      <c r="AC9" s="6" t="s">
        <v>148</v>
      </c>
      <c r="AD9" s="6"/>
    </row>
    <row r="10" spans="1:30" ht="60">
      <c r="A10" s="30">
        <v>6</v>
      </c>
      <c r="B10" s="17">
        <v>390</v>
      </c>
      <c r="C10" s="21">
        <v>736</v>
      </c>
      <c r="D10" s="21" t="s">
        <v>173</v>
      </c>
      <c r="E10" s="215"/>
      <c r="F10" s="69" t="s">
        <v>139</v>
      </c>
      <c r="G10" s="39" t="s">
        <v>332</v>
      </c>
      <c r="H10" s="9" t="s">
        <v>62</v>
      </c>
      <c r="I10" s="9" t="s">
        <v>7</v>
      </c>
      <c r="J10" s="41">
        <v>370</v>
      </c>
      <c r="K10" s="41">
        <f t="shared" si="0"/>
        <v>320</v>
      </c>
      <c r="L10" s="42" t="s">
        <v>0</v>
      </c>
      <c r="M10" s="43">
        <v>1279.1199999999999</v>
      </c>
      <c r="N10" s="44">
        <f t="shared" si="1"/>
        <v>15349.44</v>
      </c>
      <c r="O10" s="45" t="s">
        <v>337</v>
      </c>
      <c r="P10" s="84" t="s">
        <v>95</v>
      </c>
      <c r="Q10" s="113" t="s">
        <v>145</v>
      </c>
      <c r="R10" s="123">
        <v>42626</v>
      </c>
      <c r="S10" s="123">
        <v>44816</v>
      </c>
      <c r="T10" s="124">
        <v>0</v>
      </c>
      <c r="U10" s="46">
        <v>15349.44</v>
      </c>
      <c r="V10" s="47">
        <v>15349.44</v>
      </c>
      <c r="W10" s="50">
        <v>23563.33</v>
      </c>
      <c r="X10" s="50">
        <f>W10/10</f>
        <v>2356.33</v>
      </c>
      <c r="Y10" s="6" t="s">
        <v>145</v>
      </c>
      <c r="Z10" s="9">
        <v>2013</v>
      </c>
      <c r="AA10" s="16" t="s">
        <v>141</v>
      </c>
      <c r="AB10" s="6" t="s">
        <v>148</v>
      </c>
      <c r="AC10" s="6" t="s">
        <v>148</v>
      </c>
      <c r="AD10" s="6"/>
    </row>
    <row r="11" spans="1:30" ht="69.75" customHeight="1">
      <c r="A11" s="30">
        <v>7</v>
      </c>
      <c r="B11" s="17">
        <v>385</v>
      </c>
      <c r="C11" s="17">
        <v>229</v>
      </c>
      <c r="D11" s="17" t="s">
        <v>173</v>
      </c>
      <c r="E11" s="215"/>
      <c r="F11" s="69" t="s">
        <v>141</v>
      </c>
      <c r="G11" s="39" t="s">
        <v>8</v>
      </c>
      <c r="H11" s="9" t="s">
        <v>5</v>
      </c>
      <c r="I11" s="9" t="s">
        <v>6</v>
      </c>
      <c r="J11" s="41">
        <v>29.29</v>
      </c>
      <c r="K11" s="41">
        <f t="shared" si="0"/>
        <v>29.29</v>
      </c>
      <c r="L11" s="85" t="s">
        <v>329</v>
      </c>
      <c r="M11" s="43">
        <v>143.52000000000001</v>
      </c>
      <c r="N11" s="44">
        <f t="shared" si="1"/>
        <v>1722.24</v>
      </c>
      <c r="O11" s="45" t="s">
        <v>3</v>
      </c>
      <c r="P11" s="51"/>
      <c r="Q11" s="113" t="s">
        <v>145</v>
      </c>
      <c r="R11" s="123">
        <v>41346</v>
      </c>
      <c r="S11" s="123">
        <v>43536</v>
      </c>
      <c r="T11" s="124">
        <v>0</v>
      </c>
      <c r="U11" s="46"/>
      <c r="V11" s="47">
        <v>1722.24</v>
      </c>
      <c r="W11" s="50"/>
      <c r="X11" s="50"/>
      <c r="Y11" s="6" t="s">
        <v>148</v>
      </c>
      <c r="Z11" s="9">
        <v>2013</v>
      </c>
      <c r="AA11" s="16" t="s">
        <v>141</v>
      </c>
      <c r="AB11" s="6"/>
      <c r="AC11" s="6" t="s">
        <v>148</v>
      </c>
      <c r="AD11" s="116"/>
    </row>
    <row r="12" spans="1:30" ht="45">
      <c r="A12" s="30">
        <v>8</v>
      </c>
      <c r="B12" s="17">
        <v>160</v>
      </c>
      <c r="C12" s="17">
        <v>318</v>
      </c>
      <c r="D12" s="21">
        <v>13</v>
      </c>
      <c r="E12" s="215"/>
      <c r="F12" s="69" t="s">
        <v>139</v>
      </c>
      <c r="G12" s="39" t="s">
        <v>34</v>
      </c>
      <c r="H12" s="9" t="s">
        <v>129</v>
      </c>
      <c r="I12" s="9" t="s">
        <v>231</v>
      </c>
      <c r="J12" s="41">
        <v>52</v>
      </c>
      <c r="K12" s="41">
        <f t="shared" si="0"/>
        <v>52</v>
      </c>
      <c r="L12" s="42" t="s">
        <v>341</v>
      </c>
      <c r="M12" s="43">
        <v>2100</v>
      </c>
      <c r="N12" s="44">
        <f>(M12*K12)*0.03</f>
        <v>3276</v>
      </c>
      <c r="O12" s="45" t="s">
        <v>149</v>
      </c>
      <c r="P12" s="20"/>
      <c r="Q12" s="113" t="s">
        <v>38</v>
      </c>
      <c r="R12" s="123">
        <v>36788</v>
      </c>
      <c r="S12" s="123">
        <v>38248</v>
      </c>
      <c r="T12" s="124">
        <v>0</v>
      </c>
      <c r="U12" s="46">
        <v>4286.59</v>
      </c>
      <c r="V12" s="47">
        <v>4286.59</v>
      </c>
      <c r="W12" s="50"/>
      <c r="X12" s="50"/>
      <c r="Y12" s="6" t="s">
        <v>148</v>
      </c>
      <c r="Z12" s="9">
        <v>2013</v>
      </c>
      <c r="AA12" s="16" t="s">
        <v>141</v>
      </c>
      <c r="AB12" s="6"/>
      <c r="AC12" s="6"/>
      <c r="AD12" s="6"/>
    </row>
    <row r="13" spans="1:30" ht="100.5" customHeight="1">
      <c r="A13" s="30">
        <v>9</v>
      </c>
      <c r="B13" s="17">
        <v>384</v>
      </c>
      <c r="C13" s="17">
        <v>452</v>
      </c>
      <c r="D13" s="21">
        <v>23</v>
      </c>
      <c r="E13" s="215"/>
      <c r="F13" s="69" t="s">
        <v>140</v>
      </c>
      <c r="G13" s="39" t="s">
        <v>361</v>
      </c>
      <c r="H13" s="9" t="s">
        <v>117</v>
      </c>
      <c r="I13" s="9" t="s">
        <v>117</v>
      </c>
      <c r="J13" s="41">
        <v>70</v>
      </c>
      <c r="K13" s="41">
        <f t="shared" si="0"/>
        <v>70</v>
      </c>
      <c r="L13" s="42" t="s">
        <v>251</v>
      </c>
      <c r="M13" s="43">
        <v>742</v>
      </c>
      <c r="N13" s="44">
        <f t="shared" si="1"/>
        <v>8904</v>
      </c>
      <c r="O13" s="45" t="s">
        <v>149</v>
      </c>
      <c r="P13" s="20" t="s">
        <v>85</v>
      </c>
      <c r="Q13" s="113" t="s">
        <v>145</v>
      </c>
      <c r="R13" s="123">
        <v>42356</v>
      </c>
      <c r="S13" s="123">
        <v>44547</v>
      </c>
      <c r="T13" s="124">
        <v>1686.72</v>
      </c>
      <c r="U13" s="46">
        <v>14364</v>
      </c>
      <c r="V13" s="47">
        <v>8904</v>
      </c>
      <c r="W13" s="50"/>
      <c r="X13" s="50"/>
      <c r="Y13" s="6" t="s">
        <v>148</v>
      </c>
      <c r="Z13" s="9">
        <v>2013</v>
      </c>
      <c r="AA13" s="16" t="s">
        <v>141</v>
      </c>
      <c r="AB13" s="6"/>
      <c r="AC13" s="6"/>
      <c r="AD13" s="6"/>
    </row>
    <row r="14" spans="1:30" ht="45">
      <c r="A14" s="30">
        <v>10</v>
      </c>
      <c r="B14" s="17">
        <v>378</v>
      </c>
      <c r="C14" s="21">
        <v>127</v>
      </c>
      <c r="D14" s="17"/>
      <c r="E14" s="215"/>
      <c r="F14" s="4" t="s">
        <v>141</v>
      </c>
      <c r="G14" s="39" t="s">
        <v>283</v>
      </c>
      <c r="H14" s="9" t="s">
        <v>245</v>
      </c>
      <c r="I14" s="92" t="s">
        <v>284</v>
      </c>
      <c r="J14" s="41">
        <v>272</v>
      </c>
      <c r="K14" s="41">
        <f t="shared" si="0"/>
        <v>241.6</v>
      </c>
      <c r="L14" s="42" t="s">
        <v>249</v>
      </c>
      <c r="M14" s="43">
        <v>1232.1600000000001</v>
      </c>
      <c r="N14" s="44">
        <f t="shared" si="1"/>
        <v>14785.92</v>
      </c>
      <c r="O14" s="52" t="s">
        <v>135</v>
      </c>
      <c r="P14" s="51" t="s">
        <v>86</v>
      </c>
      <c r="Q14" s="113" t="s">
        <v>38</v>
      </c>
      <c r="R14" s="123">
        <v>36115</v>
      </c>
      <c r="S14" s="123">
        <v>39036</v>
      </c>
      <c r="T14" s="124">
        <v>2374.16</v>
      </c>
      <c r="U14" s="46">
        <v>19803.12</v>
      </c>
      <c r="V14" s="47">
        <v>14785.92</v>
      </c>
      <c r="W14" s="50"/>
      <c r="X14" s="50"/>
      <c r="Y14" s="6" t="s">
        <v>148</v>
      </c>
      <c r="Z14" s="9">
        <v>1998</v>
      </c>
      <c r="AA14" s="16"/>
      <c r="AB14" s="6"/>
      <c r="AC14" s="6"/>
      <c r="AD14" s="6"/>
    </row>
    <row r="15" spans="1:30" ht="45">
      <c r="A15" s="30">
        <v>11</v>
      </c>
      <c r="B15" s="17">
        <v>382</v>
      </c>
      <c r="C15" s="21" t="s">
        <v>237</v>
      </c>
      <c r="D15" s="21" t="s">
        <v>207</v>
      </c>
      <c r="E15" s="215"/>
      <c r="F15" s="69" t="s">
        <v>141</v>
      </c>
      <c r="G15" s="39" t="s">
        <v>101</v>
      </c>
      <c r="H15" s="9" t="s">
        <v>268</v>
      </c>
      <c r="I15" s="9" t="s">
        <v>100</v>
      </c>
      <c r="J15" s="41">
        <v>121</v>
      </c>
      <c r="K15" s="41">
        <f t="shared" si="0"/>
        <v>120.8</v>
      </c>
      <c r="L15" s="42" t="s">
        <v>249</v>
      </c>
      <c r="M15" s="43">
        <v>616.08000000000004</v>
      </c>
      <c r="N15" s="44">
        <f>M15*12</f>
        <v>7392.96</v>
      </c>
      <c r="O15" s="45" t="s">
        <v>149</v>
      </c>
      <c r="P15" s="219" t="s">
        <v>191</v>
      </c>
      <c r="Q15" s="113" t="s">
        <v>145</v>
      </c>
      <c r="R15" s="123">
        <v>42347</v>
      </c>
      <c r="S15" s="123">
        <v>44538</v>
      </c>
      <c r="T15" s="124">
        <v>1824.84</v>
      </c>
      <c r="U15" s="46">
        <v>14500</v>
      </c>
      <c r="V15" s="47">
        <v>7392.96</v>
      </c>
      <c r="W15" s="50"/>
      <c r="X15" s="50"/>
      <c r="Y15" s="6" t="s">
        <v>145</v>
      </c>
      <c r="Z15" s="9">
        <v>2013</v>
      </c>
      <c r="AA15" s="16" t="s">
        <v>141</v>
      </c>
      <c r="AB15" s="6" t="s">
        <v>148</v>
      </c>
      <c r="AC15" s="6" t="s">
        <v>148</v>
      </c>
      <c r="AD15" s="6"/>
    </row>
    <row r="16" spans="1:30" ht="45">
      <c r="A16" s="30">
        <v>12</v>
      </c>
      <c r="B16" s="17">
        <v>382</v>
      </c>
      <c r="C16" s="21" t="s">
        <v>237</v>
      </c>
      <c r="D16" s="21" t="s">
        <v>207</v>
      </c>
      <c r="E16" s="215"/>
      <c r="F16" s="69" t="s">
        <v>141</v>
      </c>
      <c r="G16" s="39" t="s">
        <v>130</v>
      </c>
      <c r="H16" s="9" t="s">
        <v>268</v>
      </c>
      <c r="I16" s="9" t="s">
        <v>100</v>
      </c>
      <c r="J16" s="41">
        <v>29</v>
      </c>
      <c r="K16" s="41">
        <f t="shared" si="0"/>
        <v>29</v>
      </c>
      <c r="L16" s="42" t="s">
        <v>249</v>
      </c>
      <c r="M16" s="43">
        <v>147.9</v>
      </c>
      <c r="N16" s="44">
        <f t="shared" si="1"/>
        <v>1774.8</v>
      </c>
      <c r="O16" s="45" t="s">
        <v>149</v>
      </c>
      <c r="P16" s="219"/>
      <c r="Q16" s="113" t="s">
        <v>145</v>
      </c>
      <c r="R16" s="123">
        <v>42347</v>
      </c>
      <c r="S16" s="123">
        <v>44538</v>
      </c>
      <c r="T16" s="124">
        <v>2552.56</v>
      </c>
      <c r="U16" s="46">
        <v>3840</v>
      </c>
      <c r="V16" s="47">
        <v>1774.8</v>
      </c>
      <c r="W16" s="50"/>
      <c r="X16" s="50"/>
      <c r="Y16" s="6" t="s">
        <v>145</v>
      </c>
      <c r="Z16" s="9">
        <v>2013</v>
      </c>
      <c r="AA16" s="16" t="s">
        <v>141</v>
      </c>
      <c r="AB16" s="6"/>
      <c r="AC16" s="6"/>
      <c r="AD16" s="6"/>
    </row>
    <row r="17" spans="1:30" ht="47.25">
      <c r="A17" s="30">
        <v>13</v>
      </c>
      <c r="B17" s="17">
        <v>382</v>
      </c>
      <c r="C17" s="21" t="s">
        <v>237</v>
      </c>
      <c r="D17" s="21" t="s">
        <v>207</v>
      </c>
      <c r="E17" s="215"/>
      <c r="F17" s="69" t="s">
        <v>141</v>
      </c>
      <c r="G17" s="39" t="s">
        <v>107</v>
      </c>
      <c r="H17" s="9" t="s">
        <v>268</v>
      </c>
      <c r="I17" s="9" t="s">
        <v>100</v>
      </c>
      <c r="J17" s="41">
        <v>78</v>
      </c>
      <c r="K17" s="41">
        <f t="shared" si="0"/>
        <v>78</v>
      </c>
      <c r="L17" s="42" t="s">
        <v>249</v>
      </c>
      <c r="M17" s="43">
        <v>397.8</v>
      </c>
      <c r="N17" s="44">
        <f t="shared" si="1"/>
        <v>4773.6000000000004</v>
      </c>
      <c r="O17" s="45" t="s">
        <v>149</v>
      </c>
      <c r="P17" s="219"/>
      <c r="Q17" s="113" t="s">
        <v>145</v>
      </c>
      <c r="R17" s="123">
        <v>42347</v>
      </c>
      <c r="S17" s="123">
        <v>44538</v>
      </c>
      <c r="T17" s="124">
        <v>1925.92</v>
      </c>
      <c r="U17" s="46">
        <v>9360</v>
      </c>
      <c r="V17" s="47">
        <v>4773.6000000000004</v>
      </c>
      <c r="W17" s="50"/>
      <c r="X17" s="50"/>
      <c r="Y17" s="6" t="s">
        <v>145</v>
      </c>
      <c r="Z17" s="9">
        <v>2013</v>
      </c>
      <c r="AA17" s="16" t="s">
        <v>141</v>
      </c>
      <c r="AB17" s="6"/>
      <c r="AC17" s="6"/>
      <c r="AD17" s="6"/>
    </row>
    <row r="18" spans="1:30" ht="54">
      <c r="A18" s="30">
        <v>14</v>
      </c>
      <c r="B18" s="17">
        <v>382</v>
      </c>
      <c r="C18" s="21">
        <v>749</v>
      </c>
      <c r="D18" s="21"/>
      <c r="E18" s="215"/>
      <c r="F18" s="69" t="s">
        <v>139</v>
      </c>
      <c r="G18" s="39" t="s">
        <v>121</v>
      </c>
      <c r="H18" s="9" t="s">
        <v>78</v>
      </c>
      <c r="I18" s="9" t="s">
        <v>87</v>
      </c>
      <c r="J18" s="41">
        <v>127.53</v>
      </c>
      <c r="K18" s="41">
        <f t="shared" si="0"/>
        <v>126.02</v>
      </c>
      <c r="L18" s="42" t="s">
        <v>88</v>
      </c>
      <c r="M18" s="43">
        <v>9</v>
      </c>
      <c r="N18" s="44">
        <v>13773.24</v>
      </c>
      <c r="O18" s="45" t="s">
        <v>135</v>
      </c>
      <c r="P18" s="20" t="s">
        <v>89</v>
      </c>
      <c r="Q18" s="113" t="s">
        <v>187</v>
      </c>
      <c r="R18" s="123"/>
      <c r="S18" s="123"/>
      <c r="T18" s="124">
        <v>0</v>
      </c>
      <c r="U18" s="46">
        <v>15660</v>
      </c>
      <c r="V18" s="47">
        <v>13773.24</v>
      </c>
      <c r="W18" s="50"/>
      <c r="X18" s="50"/>
      <c r="Y18" s="6" t="s">
        <v>145</v>
      </c>
      <c r="Z18" s="9">
        <v>2014</v>
      </c>
      <c r="AA18" s="16" t="s">
        <v>141</v>
      </c>
      <c r="AB18" s="6"/>
      <c r="AC18" s="6"/>
      <c r="AD18" s="6"/>
    </row>
    <row r="19" spans="1:30" ht="36" customHeight="1">
      <c r="A19" s="193">
        <v>15</v>
      </c>
      <c r="B19" s="17">
        <v>382</v>
      </c>
      <c r="C19" s="21">
        <v>749</v>
      </c>
      <c r="D19" s="21">
        <v>1</v>
      </c>
      <c r="E19" s="215"/>
      <c r="F19" s="69" t="s">
        <v>139</v>
      </c>
      <c r="G19" s="39" t="s">
        <v>90</v>
      </c>
      <c r="H19" s="190" t="s">
        <v>78</v>
      </c>
      <c r="I19" s="190" t="s">
        <v>87</v>
      </c>
      <c r="J19" s="223">
        <v>173.22</v>
      </c>
      <c r="K19" s="41">
        <v>40</v>
      </c>
      <c r="L19" s="42"/>
      <c r="M19" s="43"/>
      <c r="N19" s="44"/>
      <c r="O19" s="45" t="s">
        <v>135</v>
      </c>
      <c r="P19" s="20"/>
      <c r="Q19" s="163" t="s">
        <v>186</v>
      </c>
      <c r="R19" s="166">
        <v>42808</v>
      </c>
      <c r="S19" s="166">
        <v>42825</v>
      </c>
      <c r="T19" s="184">
        <v>0</v>
      </c>
      <c r="U19" s="46"/>
      <c r="V19" s="47"/>
      <c r="W19" s="50"/>
      <c r="X19" s="50"/>
      <c r="Y19" s="6" t="s">
        <v>145</v>
      </c>
      <c r="Z19" s="9">
        <v>2014</v>
      </c>
      <c r="AA19" s="16" t="s">
        <v>141</v>
      </c>
      <c r="AB19" s="6"/>
      <c r="AC19" s="6"/>
      <c r="AD19" s="178"/>
    </row>
    <row r="20" spans="1:30" ht="36" customHeight="1">
      <c r="A20" s="194"/>
      <c r="B20" s="17">
        <v>382</v>
      </c>
      <c r="C20" s="21">
        <v>749</v>
      </c>
      <c r="D20" s="21">
        <v>1</v>
      </c>
      <c r="E20" s="215"/>
      <c r="F20" s="69" t="s">
        <v>139</v>
      </c>
      <c r="G20" s="39" t="s">
        <v>92</v>
      </c>
      <c r="H20" s="191"/>
      <c r="I20" s="191"/>
      <c r="J20" s="224"/>
      <c r="K20" s="41">
        <v>40</v>
      </c>
      <c r="L20" s="42"/>
      <c r="M20" s="43"/>
      <c r="N20" s="44"/>
      <c r="O20" s="45" t="s">
        <v>135</v>
      </c>
      <c r="P20" s="20"/>
      <c r="Q20" s="164"/>
      <c r="R20" s="167"/>
      <c r="S20" s="167"/>
      <c r="T20" s="185"/>
      <c r="U20" s="46"/>
      <c r="V20" s="47"/>
      <c r="W20" s="50"/>
      <c r="X20" s="50"/>
      <c r="Y20" s="6" t="s">
        <v>145</v>
      </c>
      <c r="Z20" s="9">
        <v>2014</v>
      </c>
      <c r="AA20" s="16" t="s">
        <v>141</v>
      </c>
      <c r="AB20" s="6"/>
      <c r="AC20" s="6"/>
      <c r="AD20" s="179"/>
    </row>
    <row r="21" spans="1:30" ht="36" customHeight="1">
      <c r="A21" s="195"/>
      <c r="B21" s="17">
        <v>382</v>
      </c>
      <c r="C21" s="21">
        <v>749</v>
      </c>
      <c r="D21" s="21"/>
      <c r="E21" s="215"/>
      <c r="F21" s="69" t="s">
        <v>139</v>
      </c>
      <c r="G21" s="39" t="s">
        <v>93</v>
      </c>
      <c r="H21" s="192"/>
      <c r="I21" s="192"/>
      <c r="J21" s="225"/>
      <c r="K21" s="41">
        <v>40</v>
      </c>
      <c r="L21" s="42"/>
      <c r="M21" s="43"/>
      <c r="N21" s="44"/>
      <c r="O21" s="45" t="s">
        <v>135</v>
      </c>
      <c r="P21" s="20"/>
      <c r="Q21" s="165"/>
      <c r="R21" s="168"/>
      <c r="S21" s="168"/>
      <c r="T21" s="186"/>
      <c r="U21" s="46"/>
      <c r="V21" s="47"/>
      <c r="W21" s="50"/>
      <c r="X21" s="50"/>
      <c r="Y21" s="6" t="s">
        <v>145</v>
      </c>
      <c r="Z21" s="9">
        <v>2014</v>
      </c>
      <c r="AA21" s="16" t="s">
        <v>141</v>
      </c>
      <c r="AB21" s="6"/>
      <c r="AC21" s="6"/>
      <c r="AD21" s="180"/>
    </row>
    <row r="22" spans="1:30" ht="45">
      <c r="A22" s="30">
        <v>16</v>
      </c>
      <c r="B22" s="17">
        <v>377</v>
      </c>
      <c r="C22" s="17">
        <v>679</v>
      </c>
      <c r="D22" s="21" t="s">
        <v>286</v>
      </c>
      <c r="E22" s="215"/>
      <c r="F22" s="69" t="s">
        <v>139</v>
      </c>
      <c r="G22" s="39" t="s">
        <v>108</v>
      </c>
      <c r="H22" s="9" t="s">
        <v>270</v>
      </c>
      <c r="I22" s="9" t="s">
        <v>287</v>
      </c>
      <c r="J22" s="41">
        <v>180</v>
      </c>
      <c r="K22" s="41">
        <f t="shared" si="0"/>
        <v>168</v>
      </c>
      <c r="L22" s="42" t="s">
        <v>249</v>
      </c>
      <c r="M22" s="43">
        <v>856.8</v>
      </c>
      <c r="N22" s="44">
        <f t="shared" si="1"/>
        <v>10281.6</v>
      </c>
      <c r="O22" s="45" t="s">
        <v>135</v>
      </c>
      <c r="P22" s="20" t="s">
        <v>72</v>
      </c>
      <c r="Q22" s="113" t="s">
        <v>145</v>
      </c>
      <c r="R22" s="123">
        <v>41904</v>
      </c>
      <c r="S22" s="123">
        <v>44095</v>
      </c>
      <c r="T22" s="124">
        <v>8047.82</v>
      </c>
      <c r="U22" s="46">
        <v>15803.58</v>
      </c>
      <c r="V22" s="47">
        <v>11485.4</v>
      </c>
      <c r="W22" s="50"/>
      <c r="X22" s="50"/>
      <c r="Y22" s="6" t="s">
        <v>148</v>
      </c>
      <c r="Z22" s="9">
        <v>2013</v>
      </c>
      <c r="AA22" s="16" t="s">
        <v>141</v>
      </c>
      <c r="AB22" s="6"/>
      <c r="AC22" s="6" t="s">
        <v>148</v>
      </c>
      <c r="AD22" s="6"/>
    </row>
    <row r="23" spans="1:30" ht="151.5" customHeight="1">
      <c r="A23" s="30">
        <v>17</v>
      </c>
      <c r="B23" s="17">
        <v>388</v>
      </c>
      <c r="C23" s="21" t="s">
        <v>208</v>
      </c>
      <c r="D23" s="17"/>
      <c r="E23" s="215"/>
      <c r="F23" s="4"/>
      <c r="G23" s="39" t="s">
        <v>79</v>
      </c>
      <c r="H23" s="9" t="s">
        <v>196</v>
      </c>
      <c r="I23" s="92" t="s">
        <v>183</v>
      </c>
      <c r="J23" s="41">
        <v>595</v>
      </c>
      <c r="K23" s="41">
        <f t="shared" si="0"/>
        <v>500</v>
      </c>
      <c r="L23" s="42" t="s">
        <v>329</v>
      </c>
      <c r="M23" s="43">
        <v>2450</v>
      </c>
      <c r="N23" s="44">
        <f t="shared" si="1"/>
        <v>29400</v>
      </c>
      <c r="O23" s="45" t="s">
        <v>149</v>
      </c>
      <c r="P23" s="20" t="s">
        <v>54</v>
      </c>
      <c r="Q23" s="113" t="s">
        <v>145</v>
      </c>
      <c r="R23" s="249" t="s">
        <v>372</v>
      </c>
      <c r="S23" s="250"/>
      <c r="T23" s="124">
        <v>0</v>
      </c>
      <c r="U23" s="46">
        <v>35000</v>
      </c>
      <c r="V23" s="47">
        <v>29400</v>
      </c>
      <c r="W23" s="50">
        <v>25000</v>
      </c>
      <c r="X23" s="50"/>
      <c r="Y23" s="6" t="s">
        <v>148</v>
      </c>
      <c r="Z23" s="9">
        <v>2012</v>
      </c>
      <c r="AA23" s="16" t="s">
        <v>141</v>
      </c>
      <c r="AB23" s="6"/>
      <c r="AC23" s="6"/>
      <c r="AD23" s="88"/>
    </row>
    <row r="24" spans="1:30" ht="151.5" customHeight="1">
      <c r="A24" s="30">
        <v>18</v>
      </c>
      <c r="B24" s="17"/>
      <c r="C24" s="21"/>
      <c r="D24" s="17"/>
      <c r="E24" s="215"/>
      <c r="F24" s="4"/>
      <c r="G24" s="39" t="s">
        <v>79</v>
      </c>
      <c r="H24" s="9" t="s">
        <v>391</v>
      </c>
      <c r="I24" s="92" t="s">
        <v>392</v>
      </c>
      <c r="J24" s="41">
        <v>1098</v>
      </c>
      <c r="K24" s="41"/>
      <c r="L24" s="42"/>
      <c r="M24" s="43"/>
      <c r="N24" s="44"/>
      <c r="O24" s="45"/>
      <c r="P24" s="20"/>
      <c r="Q24" s="113" t="s">
        <v>187</v>
      </c>
      <c r="R24" s="125"/>
      <c r="S24" s="125"/>
      <c r="T24" s="124">
        <v>0</v>
      </c>
      <c r="U24" s="46"/>
      <c r="V24" s="47"/>
      <c r="W24" s="50"/>
      <c r="X24" s="50"/>
      <c r="Y24" s="6"/>
      <c r="Z24" s="9"/>
      <c r="AA24" s="16"/>
      <c r="AB24" s="6"/>
      <c r="AC24" s="6"/>
      <c r="AD24" s="88"/>
    </row>
    <row r="25" spans="1:30" ht="104.25" customHeight="1">
      <c r="A25" s="30">
        <v>19</v>
      </c>
      <c r="B25" s="17">
        <v>385</v>
      </c>
      <c r="C25" s="17">
        <v>439</v>
      </c>
      <c r="D25" s="21" t="s">
        <v>12</v>
      </c>
      <c r="E25" s="215"/>
      <c r="F25" s="69" t="s">
        <v>139</v>
      </c>
      <c r="G25" s="39" t="s">
        <v>11</v>
      </c>
      <c r="H25" s="9" t="s">
        <v>126</v>
      </c>
      <c r="I25" s="9" t="s">
        <v>127</v>
      </c>
      <c r="J25" s="97">
        <v>36.92</v>
      </c>
      <c r="K25" s="86">
        <f t="shared" si="0"/>
        <v>36.92</v>
      </c>
      <c r="L25" s="83" t="s">
        <v>249</v>
      </c>
      <c r="M25" s="43">
        <v>188.29</v>
      </c>
      <c r="N25" s="44">
        <f>M25*12</f>
        <v>2259.48</v>
      </c>
      <c r="O25" s="45" t="s">
        <v>149</v>
      </c>
      <c r="P25" s="20"/>
      <c r="Q25" s="113" t="s">
        <v>186</v>
      </c>
      <c r="R25" s="123">
        <v>41956</v>
      </c>
      <c r="S25" s="123">
        <v>44147</v>
      </c>
      <c r="T25" s="124">
        <v>1356</v>
      </c>
      <c r="U25" s="46">
        <v>3812.85</v>
      </c>
      <c r="V25" s="47">
        <v>2259.48</v>
      </c>
      <c r="W25" s="50"/>
      <c r="X25" s="50"/>
      <c r="Y25" s="6" t="s">
        <v>42</v>
      </c>
      <c r="Z25" s="9">
        <v>2014</v>
      </c>
      <c r="AA25" s="16" t="s">
        <v>141</v>
      </c>
      <c r="AB25" s="6" t="s">
        <v>145</v>
      </c>
      <c r="AC25" s="6" t="s">
        <v>148</v>
      </c>
      <c r="AD25" s="6"/>
    </row>
    <row r="26" spans="1:30" ht="45">
      <c r="A26" s="30">
        <v>20</v>
      </c>
      <c r="B26" s="17">
        <v>385</v>
      </c>
      <c r="C26" s="17">
        <v>439</v>
      </c>
      <c r="D26" s="21" t="s">
        <v>209</v>
      </c>
      <c r="E26" s="215"/>
      <c r="F26" s="4" t="s">
        <v>139</v>
      </c>
      <c r="G26" s="39" t="s">
        <v>80</v>
      </c>
      <c r="H26" s="9" t="s">
        <v>126</v>
      </c>
      <c r="I26" s="9" t="s">
        <v>127</v>
      </c>
      <c r="J26" s="41">
        <v>48.6</v>
      </c>
      <c r="K26" s="41">
        <f t="shared" si="0"/>
        <v>48.6</v>
      </c>
      <c r="L26" s="42" t="s">
        <v>249</v>
      </c>
      <c r="M26" s="43">
        <v>247.86</v>
      </c>
      <c r="N26" s="44">
        <f t="shared" si="1"/>
        <v>2974.32</v>
      </c>
      <c r="O26" s="45" t="s">
        <v>135</v>
      </c>
      <c r="P26" s="20" t="s">
        <v>192</v>
      </c>
      <c r="Q26" s="113" t="s">
        <v>145</v>
      </c>
      <c r="R26" s="123">
        <v>29738</v>
      </c>
      <c r="S26" s="125"/>
      <c r="T26" s="124">
        <v>0</v>
      </c>
      <c r="U26" s="46">
        <v>4028.36</v>
      </c>
      <c r="V26" s="47">
        <v>2974.32</v>
      </c>
      <c r="W26" s="50"/>
      <c r="X26" s="50"/>
      <c r="Y26" s="6" t="s">
        <v>148</v>
      </c>
      <c r="Z26" s="9">
        <v>1981</v>
      </c>
      <c r="AA26" s="16"/>
      <c r="AB26" s="6"/>
      <c r="AC26" s="6"/>
      <c r="AD26" s="88" t="s">
        <v>373</v>
      </c>
    </row>
    <row r="27" spans="1:30" ht="142.5" customHeight="1">
      <c r="A27" s="30">
        <v>21</v>
      </c>
      <c r="B27" s="17">
        <v>384</v>
      </c>
      <c r="C27" s="17">
        <v>208</v>
      </c>
      <c r="D27" s="21">
        <v>1</v>
      </c>
      <c r="E27" s="215"/>
      <c r="F27" s="69" t="s">
        <v>141</v>
      </c>
      <c r="G27" s="39" t="s">
        <v>84</v>
      </c>
      <c r="H27" s="9" t="s">
        <v>325</v>
      </c>
      <c r="I27" s="9" t="s">
        <v>103</v>
      </c>
      <c r="J27" s="41">
        <v>300</v>
      </c>
      <c r="K27" s="41">
        <f t="shared" si="0"/>
        <v>264</v>
      </c>
      <c r="L27" s="42" t="s">
        <v>253</v>
      </c>
      <c r="M27" s="43">
        <v>844.8</v>
      </c>
      <c r="N27" s="44">
        <f t="shared" si="1"/>
        <v>10137.6</v>
      </c>
      <c r="O27" s="52" t="s">
        <v>135</v>
      </c>
      <c r="P27" s="51" t="s">
        <v>319</v>
      </c>
      <c r="Q27" s="113" t="s">
        <v>145</v>
      </c>
      <c r="R27" s="123">
        <v>40380</v>
      </c>
      <c r="S27" s="123">
        <v>43100</v>
      </c>
      <c r="T27" s="124">
        <v>1798.92</v>
      </c>
      <c r="U27" s="46">
        <v>12394.97</v>
      </c>
      <c r="V27" s="47">
        <v>10137.6</v>
      </c>
      <c r="W27" s="50"/>
      <c r="X27" s="50"/>
      <c r="Y27" s="6" t="s">
        <v>148</v>
      </c>
      <c r="Z27" s="9">
        <v>2013</v>
      </c>
      <c r="AA27" s="16" t="s">
        <v>139</v>
      </c>
      <c r="AB27" s="6"/>
      <c r="AC27" s="6" t="s">
        <v>148</v>
      </c>
      <c r="AD27" s="88"/>
    </row>
    <row r="28" spans="1:30" ht="132" customHeight="1">
      <c r="A28" s="30">
        <v>22</v>
      </c>
      <c r="B28" s="17">
        <v>384</v>
      </c>
      <c r="C28" s="17">
        <v>208</v>
      </c>
      <c r="D28" s="21">
        <v>4</v>
      </c>
      <c r="E28" s="215"/>
      <c r="F28" s="69" t="s">
        <v>141</v>
      </c>
      <c r="G28" s="39" t="s">
        <v>246</v>
      </c>
      <c r="H28" s="9" t="s">
        <v>325</v>
      </c>
      <c r="I28" s="9" t="s">
        <v>103</v>
      </c>
      <c r="J28" s="41">
        <v>150</v>
      </c>
      <c r="K28" s="41">
        <f t="shared" si="0"/>
        <v>144</v>
      </c>
      <c r="L28" s="42" t="s">
        <v>253</v>
      </c>
      <c r="M28" s="43">
        <v>460.8</v>
      </c>
      <c r="N28" s="44">
        <f>M28*12</f>
        <v>5529.6</v>
      </c>
      <c r="O28" s="45" t="s">
        <v>135</v>
      </c>
      <c r="P28" s="20" t="s">
        <v>18</v>
      </c>
      <c r="Q28" s="113" t="s">
        <v>38</v>
      </c>
      <c r="R28" s="123">
        <v>35860</v>
      </c>
      <c r="S28" s="123">
        <v>37293</v>
      </c>
      <c r="T28" s="124">
        <v>422.21</v>
      </c>
      <c r="U28" s="46">
        <v>6197.48</v>
      </c>
      <c r="V28" s="47">
        <v>5529.6</v>
      </c>
      <c r="W28" s="50"/>
      <c r="X28" s="50"/>
      <c r="Y28" s="6" t="s">
        <v>148</v>
      </c>
      <c r="Z28" s="9">
        <v>2013</v>
      </c>
      <c r="AA28" s="16"/>
      <c r="AB28" s="6"/>
      <c r="AC28" s="6"/>
      <c r="AD28" s="88"/>
    </row>
    <row r="29" spans="1:30" ht="147" customHeight="1">
      <c r="A29" s="30">
        <v>23</v>
      </c>
      <c r="B29" s="17">
        <v>385</v>
      </c>
      <c r="C29" s="21" t="s">
        <v>247</v>
      </c>
      <c r="D29" s="17" t="s">
        <v>248</v>
      </c>
      <c r="E29" s="215"/>
      <c r="F29" s="4" t="s">
        <v>141</v>
      </c>
      <c r="G29" s="39" t="s">
        <v>37</v>
      </c>
      <c r="H29" s="9" t="s">
        <v>269</v>
      </c>
      <c r="I29" s="9" t="s">
        <v>167</v>
      </c>
      <c r="J29" s="41">
        <v>71.760000000000005</v>
      </c>
      <c r="K29" s="41">
        <f t="shared" si="0"/>
        <v>71.760000000000005</v>
      </c>
      <c r="L29" s="85" t="s">
        <v>10</v>
      </c>
      <c r="M29" s="43">
        <v>717.6</v>
      </c>
      <c r="N29" s="44">
        <f t="shared" si="1"/>
        <v>8611.2000000000007</v>
      </c>
      <c r="O29" s="45" t="s">
        <v>343</v>
      </c>
      <c r="P29" s="20" t="s">
        <v>205</v>
      </c>
      <c r="Q29" s="113" t="s">
        <v>145</v>
      </c>
      <c r="R29" s="123">
        <v>40909</v>
      </c>
      <c r="S29" s="123">
        <v>43100</v>
      </c>
      <c r="T29" s="124">
        <v>53</v>
      </c>
      <c r="U29" s="46">
        <v>10800</v>
      </c>
      <c r="V29" s="46">
        <v>8600</v>
      </c>
      <c r="W29" s="50"/>
      <c r="X29" s="50"/>
      <c r="Y29" s="6" t="s">
        <v>148</v>
      </c>
      <c r="Z29" s="9">
        <v>2013</v>
      </c>
      <c r="AA29" s="16"/>
      <c r="AB29" s="6"/>
      <c r="AC29" s="6"/>
      <c r="AD29" s="88"/>
    </row>
    <row r="30" spans="1:30" ht="49.5" customHeight="1">
      <c r="A30" s="30">
        <v>24</v>
      </c>
      <c r="B30" s="17">
        <v>106</v>
      </c>
      <c r="C30" s="17">
        <v>1</v>
      </c>
      <c r="D30" s="21" t="s">
        <v>210</v>
      </c>
      <c r="E30" s="215"/>
      <c r="F30" s="4" t="s">
        <v>140</v>
      </c>
      <c r="G30" s="39" t="s">
        <v>110</v>
      </c>
      <c r="H30" s="9" t="s">
        <v>114</v>
      </c>
      <c r="I30" s="9" t="s">
        <v>114</v>
      </c>
      <c r="J30" s="41">
        <v>220</v>
      </c>
      <c r="K30" s="41">
        <f t="shared" si="0"/>
        <v>200</v>
      </c>
      <c r="L30" s="42" t="s">
        <v>250</v>
      </c>
      <c r="M30" s="43">
        <v>620</v>
      </c>
      <c r="N30" s="44">
        <f t="shared" si="1"/>
        <v>7440</v>
      </c>
      <c r="O30" s="45" t="s">
        <v>149</v>
      </c>
      <c r="P30" s="20" t="s">
        <v>288</v>
      </c>
      <c r="Q30" s="113" t="s">
        <v>186</v>
      </c>
      <c r="R30" s="123">
        <v>36970</v>
      </c>
      <c r="S30" s="123">
        <v>44274</v>
      </c>
      <c r="T30" s="124">
        <v>0</v>
      </c>
      <c r="U30" s="46">
        <v>6713.94</v>
      </c>
      <c r="V30" s="47">
        <v>6713.94</v>
      </c>
      <c r="W30" s="50">
        <v>625300</v>
      </c>
      <c r="X30" s="50">
        <v>62530</v>
      </c>
      <c r="Y30" s="6" t="s">
        <v>148</v>
      </c>
      <c r="Z30" s="9">
        <v>2001</v>
      </c>
      <c r="AA30" s="16"/>
      <c r="AB30" s="6"/>
      <c r="AC30" s="6"/>
      <c r="AD30" s="6"/>
    </row>
    <row r="31" spans="1:30" ht="49.5" customHeight="1">
      <c r="A31" s="30">
        <v>25</v>
      </c>
      <c r="B31" s="17"/>
      <c r="C31" s="17"/>
      <c r="D31" s="21"/>
      <c r="E31" s="215"/>
      <c r="F31" s="4"/>
      <c r="G31" s="39" t="s">
        <v>378</v>
      </c>
      <c r="H31" s="9" t="s">
        <v>379</v>
      </c>
      <c r="I31" s="9" t="s">
        <v>232</v>
      </c>
      <c r="J31" s="41">
        <v>150</v>
      </c>
      <c r="K31" s="41">
        <f t="shared" si="0"/>
        <v>144</v>
      </c>
      <c r="L31" s="42"/>
      <c r="M31" s="43"/>
      <c r="N31" s="44"/>
      <c r="O31" s="45"/>
      <c r="P31" s="20"/>
      <c r="Q31" s="113" t="s">
        <v>145</v>
      </c>
      <c r="R31" s="123">
        <v>42468</v>
      </c>
      <c r="S31" s="123">
        <v>44293</v>
      </c>
      <c r="T31" s="124">
        <v>1583</v>
      </c>
      <c r="U31" s="46"/>
      <c r="V31" s="47"/>
      <c r="W31" s="50"/>
      <c r="X31" s="50"/>
      <c r="Y31" s="6"/>
      <c r="Z31" s="9"/>
      <c r="AA31" s="16"/>
      <c r="AB31" s="6"/>
      <c r="AC31" s="6"/>
      <c r="AD31" s="6"/>
    </row>
    <row r="32" spans="1:30" ht="63.75" customHeight="1">
      <c r="A32" s="30">
        <v>26</v>
      </c>
      <c r="B32" s="17">
        <v>379</v>
      </c>
      <c r="C32" s="21" t="s">
        <v>211</v>
      </c>
      <c r="D32" s="21">
        <v>1</v>
      </c>
      <c r="E32" s="215"/>
      <c r="F32" s="4" t="s">
        <v>139</v>
      </c>
      <c r="G32" s="39" t="s">
        <v>317</v>
      </c>
      <c r="H32" s="9" t="s">
        <v>197</v>
      </c>
      <c r="I32" s="9" t="s">
        <v>232</v>
      </c>
      <c r="J32" s="41">
        <v>80</v>
      </c>
      <c r="K32" s="41">
        <f t="shared" si="0"/>
        <v>80</v>
      </c>
      <c r="L32" s="42" t="s">
        <v>249</v>
      </c>
      <c r="M32" s="43">
        <v>408</v>
      </c>
      <c r="N32" s="44">
        <f t="shared" si="1"/>
        <v>4896</v>
      </c>
      <c r="O32" s="45" t="s">
        <v>149</v>
      </c>
      <c r="P32" s="20" t="s">
        <v>164</v>
      </c>
      <c r="Q32" s="113" t="s">
        <v>38</v>
      </c>
      <c r="R32" s="126">
        <v>40395</v>
      </c>
      <c r="S32" s="123">
        <v>40918</v>
      </c>
      <c r="T32" s="124">
        <v>511.72</v>
      </c>
      <c r="U32" s="46">
        <v>4800</v>
      </c>
      <c r="V32" s="47">
        <v>4800</v>
      </c>
      <c r="W32" s="48"/>
      <c r="X32" s="48"/>
      <c r="Y32" s="6" t="s">
        <v>148</v>
      </c>
      <c r="Z32" s="9">
        <v>2012</v>
      </c>
      <c r="AA32" s="16"/>
      <c r="AB32" s="6"/>
      <c r="AC32" s="6"/>
      <c r="AD32" s="6"/>
    </row>
    <row r="33" spans="1:30" ht="57" customHeight="1">
      <c r="A33" s="30">
        <v>27</v>
      </c>
      <c r="B33" s="17">
        <v>379</v>
      </c>
      <c r="C33" s="21" t="s">
        <v>211</v>
      </c>
      <c r="D33" s="21">
        <v>1</v>
      </c>
      <c r="E33" s="215"/>
      <c r="F33" s="4" t="s">
        <v>139</v>
      </c>
      <c r="G33" s="39" t="s">
        <v>289</v>
      </c>
      <c r="H33" s="9" t="s">
        <v>203</v>
      </c>
      <c r="I33" s="9" t="s">
        <v>232</v>
      </c>
      <c r="J33" s="41">
        <v>68</v>
      </c>
      <c r="K33" s="41">
        <f t="shared" si="0"/>
        <v>68</v>
      </c>
      <c r="L33" s="42" t="s">
        <v>249</v>
      </c>
      <c r="M33" s="43">
        <v>346.8</v>
      </c>
      <c r="N33" s="44">
        <f t="shared" si="1"/>
        <v>4161.6000000000004</v>
      </c>
      <c r="O33" s="45" t="s">
        <v>149</v>
      </c>
      <c r="P33" s="20" t="s">
        <v>28</v>
      </c>
      <c r="Q33" s="113" t="s">
        <v>145</v>
      </c>
      <c r="R33" s="126">
        <v>40298</v>
      </c>
      <c r="S33" s="126">
        <v>43214</v>
      </c>
      <c r="T33" s="124">
        <v>538.61</v>
      </c>
      <c r="U33" s="46">
        <v>4100</v>
      </c>
      <c r="V33" s="47">
        <v>4100</v>
      </c>
      <c r="W33" s="48"/>
      <c r="X33" s="48"/>
      <c r="Y33" s="6" t="s">
        <v>148</v>
      </c>
      <c r="Z33" s="9">
        <v>2010</v>
      </c>
      <c r="AA33" s="16"/>
      <c r="AB33" s="6"/>
      <c r="AC33" s="6"/>
      <c r="AD33" s="6"/>
    </row>
    <row r="34" spans="1:30" ht="45">
      <c r="A34" s="30">
        <v>28</v>
      </c>
      <c r="B34" s="17">
        <v>379</v>
      </c>
      <c r="C34" s="21" t="s">
        <v>211</v>
      </c>
      <c r="D34" s="21">
        <v>1</v>
      </c>
      <c r="E34" s="215"/>
      <c r="F34" s="4" t="s">
        <v>140</v>
      </c>
      <c r="G34" s="39" t="s">
        <v>320</v>
      </c>
      <c r="H34" s="9" t="s">
        <v>113</v>
      </c>
      <c r="I34" s="9" t="s">
        <v>232</v>
      </c>
      <c r="J34" s="41">
        <v>420</v>
      </c>
      <c r="K34" s="41">
        <f t="shared" si="0"/>
        <v>360</v>
      </c>
      <c r="L34" s="42" t="s">
        <v>249</v>
      </c>
      <c r="M34" s="43">
        <v>1836</v>
      </c>
      <c r="N34" s="44">
        <f t="shared" si="1"/>
        <v>22032</v>
      </c>
      <c r="O34" s="52" t="s">
        <v>157</v>
      </c>
      <c r="P34" s="20" t="s">
        <v>19</v>
      </c>
      <c r="Q34" s="113" t="s">
        <v>145</v>
      </c>
      <c r="R34" s="126">
        <v>32816</v>
      </c>
      <c r="S34" s="126">
        <v>44196</v>
      </c>
      <c r="T34" s="124">
        <v>0</v>
      </c>
      <c r="U34" s="46">
        <v>21691.19</v>
      </c>
      <c r="V34" s="47">
        <v>21691.19</v>
      </c>
      <c r="W34" s="48"/>
      <c r="X34" s="48"/>
      <c r="Y34" s="6" t="s">
        <v>148</v>
      </c>
      <c r="Z34" s="9">
        <v>1989</v>
      </c>
      <c r="AA34" s="16"/>
      <c r="AB34" s="6"/>
      <c r="AC34" s="6"/>
      <c r="AD34" s="6"/>
    </row>
    <row r="35" spans="1:30" ht="47.25">
      <c r="A35" s="30">
        <v>29</v>
      </c>
      <c r="B35" s="17">
        <v>379</v>
      </c>
      <c r="C35" s="21" t="s">
        <v>211</v>
      </c>
      <c r="D35" s="21">
        <v>1</v>
      </c>
      <c r="E35" s="215"/>
      <c r="F35" s="4" t="s">
        <v>139</v>
      </c>
      <c r="G35" s="39" t="s">
        <v>321</v>
      </c>
      <c r="H35" s="9" t="s">
        <v>113</v>
      </c>
      <c r="I35" s="9" t="s">
        <v>232</v>
      </c>
      <c r="J35" s="41">
        <v>100</v>
      </c>
      <c r="K35" s="41">
        <f t="shared" si="0"/>
        <v>100</v>
      </c>
      <c r="L35" s="42" t="s">
        <v>249</v>
      </c>
      <c r="M35" s="43">
        <v>510</v>
      </c>
      <c r="N35" s="44">
        <f t="shared" si="1"/>
        <v>6120</v>
      </c>
      <c r="O35" s="52" t="s">
        <v>149</v>
      </c>
      <c r="P35" s="20" t="s">
        <v>20</v>
      </c>
      <c r="Q35" s="113" t="s">
        <v>145</v>
      </c>
      <c r="R35" s="126">
        <v>37536</v>
      </c>
      <c r="S35" s="126">
        <v>44840</v>
      </c>
      <c r="T35" s="124">
        <v>0</v>
      </c>
      <c r="U35" s="46">
        <v>7800</v>
      </c>
      <c r="V35" s="47">
        <v>7800</v>
      </c>
      <c r="W35" s="48"/>
      <c r="X35" s="48"/>
      <c r="Y35" s="6" t="s">
        <v>148</v>
      </c>
      <c r="Z35" s="9">
        <v>2002</v>
      </c>
      <c r="AA35" s="16"/>
      <c r="AB35" s="6"/>
      <c r="AC35" s="6"/>
      <c r="AD35" s="6"/>
    </row>
    <row r="36" spans="1:30" ht="57.75" customHeight="1">
      <c r="A36" s="30">
        <v>30</v>
      </c>
      <c r="B36" s="17"/>
      <c r="C36" s="21"/>
      <c r="D36" s="21"/>
      <c r="E36" s="215"/>
      <c r="F36" s="4"/>
      <c r="G36" s="39" t="s">
        <v>362</v>
      </c>
      <c r="H36" s="9" t="s">
        <v>363</v>
      </c>
      <c r="I36" s="9" t="s">
        <v>166</v>
      </c>
      <c r="J36" s="41">
        <v>100</v>
      </c>
      <c r="K36" s="41">
        <f t="shared" si="0"/>
        <v>100</v>
      </c>
      <c r="L36" s="42"/>
      <c r="M36" s="43"/>
      <c r="N36" s="44"/>
      <c r="O36" s="52"/>
      <c r="P36" s="20"/>
      <c r="Q36" s="113" t="s">
        <v>145</v>
      </c>
      <c r="R36" s="126">
        <v>38412</v>
      </c>
      <c r="S36" s="126">
        <v>44925</v>
      </c>
      <c r="T36" s="124">
        <v>6500</v>
      </c>
      <c r="U36" s="46"/>
      <c r="V36" s="47"/>
      <c r="W36" s="48"/>
      <c r="X36" s="48"/>
      <c r="Y36" s="6"/>
      <c r="Z36" s="9"/>
      <c r="AA36" s="16"/>
      <c r="AB36" s="6"/>
      <c r="AC36" s="6"/>
      <c r="AD36" s="6"/>
    </row>
    <row r="37" spans="1:30" ht="68.25" customHeight="1">
      <c r="A37" s="30">
        <v>31</v>
      </c>
      <c r="B37" s="17">
        <v>376</v>
      </c>
      <c r="C37" s="21"/>
      <c r="D37" s="21"/>
      <c r="E37" s="215"/>
      <c r="F37" s="69" t="s">
        <v>140</v>
      </c>
      <c r="G37" s="39" t="s">
        <v>63</v>
      </c>
      <c r="H37" s="9" t="s">
        <v>64</v>
      </c>
      <c r="I37" s="9" t="s">
        <v>65</v>
      </c>
      <c r="J37" s="41">
        <v>47</v>
      </c>
      <c r="K37" s="41">
        <f t="shared" si="0"/>
        <v>47</v>
      </c>
      <c r="L37" s="42" t="s">
        <v>253</v>
      </c>
      <c r="M37" s="43">
        <v>150.4</v>
      </c>
      <c r="N37" s="44">
        <f t="shared" si="1"/>
        <v>1804.8</v>
      </c>
      <c r="O37" s="45" t="s">
        <v>340</v>
      </c>
      <c r="P37" s="20" t="s">
        <v>69</v>
      </c>
      <c r="Q37" s="113" t="s">
        <v>186</v>
      </c>
      <c r="R37" s="123">
        <v>41561</v>
      </c>
      <c r="S37" s="123">
        <v>43751</v>
      </c>
      <c r="T37" s="124">
        <v>902.44</v>
      </c>
      <c r="U37" s="46"/>
      <c r="V37" s="47">
        <v>1804.8</v>
      </c>
      <c r="W37" s="50"/>
      <c r="X37" s="50"/>
      <c r="Y37" s="6" t="s">
        <v>148</v>
      </c>
      <c r="Z37" s="9">
        <v>2013</v>
      </c>
      <c r="AA37" s="16"/>
      <c r="AB37" s="6" t="s">
        <v>148</v>
      </c>
      <c r="AC37" s="6" t="s">
        <v>148</v>
      </c>
      <c r="AD37" s="6"/>
    </row>
    <row r="38" spans="1:30" ht="63">
      <c r="A38" s="30">
        <v>32</v>
      </c>
      <c r="B38" s="17">
        <v>135</v>
      </c>
      <c r="C38" s="17">
        <v>476</v>
      </c>
      <c r="D38" s="17"/>
      <c r="E38" s="215"/>
      <c r="F38" s="4" t="s">
        <v>140</v>
      </c>
      <c r="G38" s="39" t="s">
        <v>265</v>
      </c>
      <c r="H38" s="9" t="s">
        <v>271</v>
      </c>
      <c r="I38" s="9" t="s">
        <v>144</v>
      </c>
      <c r="J38" s="41">
        <v>49</v>
      </c>
      <c r="K38" s="41">
        <f t="shared" si="0"/>
        <v>49</v>
      </c>
      <c r="L38" s="42" t="s">
        <v>252</v>
      </c>
      <c r="M38" s="43">
        <v>499.8</v>
      </c>
      <c r="N38" s="44">
        <f t="shared" si="1"/>
        <v>5997.6</v>
      </c>
      <c r="O38" s="52" t="s">
        <v>149</v>
      </c>
      <c r="P38" s="20" t="s">
        <v>235</v>
      </c>
      <c r="Q38" s="113" t="s">
        <v>38</v>
      </c>
      <c r="R38" s="123">
        <v>41045</v>
      </c>
      <c r="S38" s="123">
        <v>42139</v>
      </c>
      <c r="T38" s="124">
        <v>327.27999999999997</v>
      </c>
      <c r="U38" s="46">
        <v>3234</v>
      </c>
      <c r="V38" s="47">
        <v>3234</v>
      </c>
      <c r="W38" s="50"/>
      <c r="X38" s="50"/>
      <c r="Y38" s="6" t="s">
        <v>145</v>
      </c>
      <c r="Z38" s="9">
        <v>2012</v>
      </c>
      <c r="AA38" s="16"/>
      <c r="AB38" s="6"/>
      <c r="AC38" s="6"/>
      <c r="AD38" s="6"/>
    </row>
    <row r="39" spans="1:30" ht="134.25" customHeight="1">
      <c r="A39" s="30">
        <v>33</v>
      </c>
      <c r="B39" s="17">
        <v>135</v>
      </c>
      <c r="C39" s="17">
        <v>476</v>
      </c>
      <c r="D39" s="17">
        <v>216</v>
      </c>
      <c r="E39" s="215"/>
      <c r="F39" s="69" t="s">
        <v>140</v>
      </c>
      <c r="G39" s="39" t="s">
        <v>393</v>
      </c>
      <c r="H39" s="9" t="s">
        <v>410</v>
      </c>
      <c r="I39" s="9" t="s">
        <v>144</v>
      </c>
      <c r="J39" s="97">
        <v>63.45</v>
      </c>
      <c r="K39" s="86">
        <f t="shared" si="0"/>
        <v>63.45</v>
      </c>
      <c r="L39" s="83" t="s">
        <v>13</v>
      </c>
      <c r="M39" s="43">
        <v>279.99</v>
      </c>
      <c r="N39" s="44">
        <f t="shared" si="1"/>
        <v>3359.88</v>
      </c>
      <c r="O39" s="52" t="s">
        <v>149</v>
      </c>
      <c r="P39" s="20" t="s">
        <v>74</v>
      </c>
      <c r="Q39" s="113" t="s">
        <v>145</v>
      </c>
      <c r="R39" s="123">
        <v>42552</v>
      </c>
      <c r="S39" s="123">
        <v>42916</v>
      </c>
      <c r="T39" s="139">
        <v>73300</v>
      </c>
      <c r="U39" s="46"/>
      <c r="V39" s="47">
        <v>3359.88</v>
      </c>
      <c r="W39" s="50"/>
      <c r="X39" s="50"/>
      <c r="Y39" s="6" t="s">
        <v>145</v>
      </c>
      <c r="Z39" s="9">
        <v>2013</v>
      </c>
      <c r="AA39" s="16"/>
      <c r="AB39" s="6"/>
      <c r="AC39" s="6"/>
      <c r="AD39" s="6" t="s">
        <v>411</v>
      </c>
    </row>
    <row r="40" spans="1:30" ht="134.25" customHeight="1">
      <c r="A40" s="30">
        <v>34</v>
      </c>
      <c r="B40" s="17"/>
      <c r="C40" s="17"/>
      <c r="D40" s="17"/>
      <c r="E40" s="215"/>
      <c r="F40" s="69"/>
      <c r="G40" s="39" t="s">
        <v>376</v>
      </c>
      <c r="H40" s="9" t="s">
        <v>377</v>
      </c>
      <c r="I40" s="9" t="s">
        <v>172</v>
      </c>
      <c r="J40" s="97">
        <v>57.18</v>
      </c>
      <c r="K40" s="86">
        <f t="shared" si="0"/>
        <v>57.18</v>
      </c>
      <c r="L40" s="83"/>
      <c r="M40" s="43"/>
      <c r="N40" s="44"/>
      <c r="O40" s="52"/>
      <c r="P40" s="150"/>
      <c r="Q40" s="113" t="s">
        <v>145</v>
      </c>
      <c r="R40" s="123">
        <v>41913</v>
      </c>
      <c r="S40" s="123">
        <v>44104</v>
      </c>
      <c r="T40" s="139">
        <v>600.6</v>
      </c>
      <c r="U40" s="46"/>
      <c r="V40" s="47"/>
      <c r="W40" s="50"/>
      <c r="X40" s="50"/>
      <c r="Y40" s="6"/>
      <c r="Z40" s="9"/>
      <c r="AA40" s="16"/>
      <c r="AB40" s="6"/>
      <c r="AC40" s="6"/>
      <c r="AD40" s="6"/>
    </row>
    <row r="41" spans="1:30" ht="45">
      <c r="A41" s="30">
        <v>35</v>
      </c>
      <c r="B41" s="17">
        <v>160</v>
      </c>
      <c r="C41" s="17">
        <v>12</v>
      </c>
      <c r="D41" s="17"/>
      <c r="E41" s="215"/>
      <c r="F41" s="69" t="s">
        <v>139</v>
      </c>
      <c r="G41" s="39" t="s">
        <v>118</v>
      </c>
      <c r="H41" s="9" t="s">
        <v>138</v>
      </c>
      <c r="I41" s="9" t="s">
        <v>172</v>
      </c>
      <c r="J41" s="41">
        <v>215</v>
      </c>
      <c r="K41" s="41">
        <f t="shared" si="0"/>
        <v>196</v>
      </c>
      <c r="L41" s="42" t="s">
        <v>328</v>
      </c>
      <c r="M41" s="43">
        <v>1430.8</v>
      </c>
      <c r="N41" s="44">
        <f t="shared" si="1"/>
        <v>17169.599999999999</v>
      </c>
      <c r="O41" s="45" t="s">
        <v>135</v>
      </c>
      <c r="P41" s="32" t="s">
        <v>77</v>
      </c>
      <c r="Q41" s="113" t="s">
        <v>145</v>
      </c>
      <c r="R41" s="123">
        <v>41599</v>
      </c>
      <c r="S41" s="123">
        <v>43789</v>
      </c>
      <c r="T41" s="124">
        <v>0</v>
      </c>
      <c r="U41" s="46">
        <v>8161.44</v>
      </c>
      <c r="V41" s="47">
        <v>8161.44</v>
      </c>
      <c r="W41" s="50"/>
      <c r="X41" s="50"/>
      <c r="Y41" s="6" t="s">
        <v>148</v>
      </c>
      <c r="Z41" s="9" t="s">
        <v>29</v>
      </c>
      <c r="AA41" s="177" t="s">
        <v>141</v>
      </c>
      <c r="AB41" s="6"/>
      <c r="AC41" s="6"/>
      <c r="AD41" s="116"/>
    </row>
    <row r="42" spans="1:30" ht="63">
      <c r="A42" s="30">
        <v>36</v>
      </c>
      <c r="B42" s="17">
        <v>160</v>
      </c>
      <c r="C42" s="17">
        <v>12</v>
      </c>
      <c r="D42" s="17"/>
      <c r="E42" s="215"/>
      <c r="F42" s="4" t="s">
        <v>139</v>
      </c>
      <c r="G42" s="39" t="s">
        <v>179</v>
      </c>
      <c r="H42" s="9" t="s">
        <v>138</v>
      </c>
      <c r="I42" s="9" t="s">
        <v>172</v>
      </c>
      <c r="J42" s="41">
        <v>206.85</v>
      </c>
      <c r="K42" s="41">
        <f>IF(J42&gt;=120,(J42-120)*0.8+120,J42*1)</f>
        <v>189.48</v>
      </c>
      <c r="L42" s="42" t="s">
        <v>254</v>
      </c>
      <c r="M42" s="43">
        <v>435.8</v>
      </c>
      <c r="N42" s="44">
        <f t="shared" si="1"/>
        <v>5229.6000000000004</v>
      </c>
      <c r="O42" s="45" t="s">
        <v>177</v>
      </c>
      <c r="P42" s="20" t="s">
        <v>43</v>
      </c>
      <c r="Q42" s="113" t="s">
        <v>145</v>
      </c>
      <c r="R42" s="123">
        <v>41176</v>
      </c>
      <c r="S42" s="123">
        <v>43001</v>
      </c>
      <c r="T42" s="124">
        <v>2000</v>
      </c>
      <c r="U42" s="46">
        <v>12566</v>
      </c>
      <c r="V42" s="47">
        <v>5229.6000000000004</v>
      </c>
      <c r="W42" s="50"/>
      <c r="X42" s="50"/>
      <c r="Y42" s="6"/>
      <c r="Z42" s="9">
        <v>2012</v>
      </c>
      <c r="AA42" s="177"/>
      <c r="AB42" s="6"/>
      <c r="AC42" s="6"/>
      <c r="AD42" s="6"/>
    </row>
    <row r="43" spans="1:30" ht="54">
      <c r="A43" s="30">
        <v>37</v>
      </c>
      <c r="B43" s="17">
        <v>160</v>
      </c>
      <c r="C43" s="17">
        <v>12</v>
      </c>
      <c r="D43" s="17">
        <v>1</v>
      </c>
      <c r="E43" s="215"/>
      <c r="F43" s="4" t="s">
        <v>139</v>
      </c>
      <c r="G43" s="39" t="s">
        <v>168</v>
      </c>
      <c r="H43" s="9" t="s">
        <v>138</v>
      </c>
      <c r="I43" s="9" t="s">
        <v>212</v>
      </c>
      <c r="J43" s="41">
        <v>650</v>
      </c>
      <c r="K43" s="41">
        <f t="shared" si="0"/>
        <v>544</v>
      </c>
      <c r="L43" s="42" t="s">
        <v>254</v>
      </c>
      <c r="M43" s="43">
        <v>1251.2</v>
      </c>
      <c r="N43" s="44">
        <f t="shared" si="1"/>
        <v>15014.4</v>
      </c>
      <c r="O43" s="45" t="s">
        <v>177</v>
      </c>
      <c r="P43" s="20" t="s">
        <v>35</v>
      </c>
      <c r="Q43" s="113" t="s">
        <v>145</v>
      </c>
      <c r="R43" s="123">
        <v>40683</v>
      </c>
      <c r="S43" s="123">
        <v>44335</v>
      </c>
      <c r="T43" s="124">
        <v>0</v>
      </c>
      <c r="U43" s="46">
        <v>23962.5</v>
      </c>
      <c r="V43" s="47">
        <v>15014.4</v>
      </c>
      <c r="W43" s="50">
        <v>295980</v>
      </c>
      <c r="X43" s="50">
        <f>W43/10</f>
        <v>29598</v>
      </c>
      <c r="Y43" s="6"/>
      <c r="Z43" s="9">
        <v>2012</v>
      </c>
      <c r="AA43" s="177"/>
      <c r="AB43" s="6"/>
      <c r="AC43" s="6"/>
      <c r="AD43" s="6"/>
    </row>
    <row r="44" spans="1:30" ht="54">
      <c r="A44" s="30">
        <v>28</v>
      </c>
      <c r="B44" s="17">
        <v>160</v>
      </c>
      <c r="C44" s="17">
        <v>13</v>
      </c>
      <c r="D44" s="17"/>
      <c r="E44" s="215"/>
      <c r="F44" s="69" t="s">
        <v>139</v>
      </c>
      <c r="G44" s="39" t="s">
        <v>119</v>
      </c>
      <c r="H44" s="9" t="s">
        <v>112</v>
      </c>
      <c r="I44" s="9" t="s">
        <v>174</v>
      </c>
      <c r="J44" s="41">
        <v>100</v>
      </c>
      <c r="K44" s="41">
        <f t="shared" si="0"/>
        <v>100</v>
      </c>
      <c r="L44" s="42" t="s">
        <v>254</v>
      </c>
      <c r="M44" s="43">
        <v>230</v>
      </c>
      <c r="N44" s="44">
        <f t="shared" si="1"/>
        <v>2760</v>
      </c>
      <c r="O44" s="45" t="s">
        <v>157</v>
      </c>
      <c r="P44" s="20"/>
      <c r="Q44" s="113" t="s">
        <v>187</v>
      </c>
      <c r="R44" s="123"/>
      <c r="S44" s="123"/>
      <c r="T44" s="124">
        <v>1456</v>
      </c>
      <c r="U44" s="46">
        <v>5623.6</v>
      </c>
      <c r="V44" s="47">
        <v>2760</v>
      </c>
      <c r="W44" s="50"/>
      <c r="X44" s="50"/>
      <c r="Y44" s="6" t="s">
        <v>148</v>
      </c>
      <c r="Z44" s="9" t="s">
        <v>29</v>
      </c>
      <c r="AA44" s="16"/>
      <c r="AB44" s="6"/>
      <c r="AC44" s="6"/>
      <c r="AD44" s="6"/>
    </row>
    <row r="45" spans="1:30" ht="69.75" customHeight="1">
      <c r="A45" s="30">
        <v>39</v>
      </c>
      <c r="B45" s="17">
        <v>160</v>
      </c>
      <c r="C45" s="17">
        <v>8</v>
      </c>
      <c r="D45" s="17"/>
      <c r="E45" s="215"/>
      <c r="F45" s="69" t="s">
        <v>140</v>
      </c>
      <c r="G45" s="39" t="s">
        <v>63</v>
      </c>
      <c r="H45" s="9" t="s">
        <v>338</v>
      </c>
      <c r="I45" s="9" t="s">
        <v>339</v>
      </c>
      <c r="J45" s="41">
        <v>480.1</v>
      </c>
      <c r="K45" s="41">
        <f t="shared" si="0"/>
        <v>408.08</v>
      </c>
      <c r="L45" s="42" t="s">
        <v>254</v>
      </c>
      <c r="M45" s="43">
        <v>938.58</v>
      </c>
      <c r="N45" s="44">
        <f t="shared" si="1"/>
        <v>11262.96</v>
      </c>
      <c r="O45" s="45" t="s">
        <v>340</v>
      </c>
      <c r="P45" s="20" t="s">
        <v>68</v>
      </c>
      <c r="Q45" s="113" t="s">
        <v>145</v>
      </c>
      <c r="R45" s="123">
        <v>41561</v>
      </c>
      <c r="S45" s="123">
        <v>43751</v>
      </c>
      <c r="T45" s="124">
        <v>2815.16</v>
      </c>
      <c r="U45" s="46">
        <v>11262.96</v>
      </c>
      <c r="V45" s="47">
        <v>11262.96</v>
      </c>
      <c r="W45" s="50"/>
      <c r="X45" s="50"/>
      <c r="Y45" s="6" t="s">
        <v>148</v>
      </c>
      <c r="Z45" s="9">
        <v>2013</v>
      </c>
      <c r="AA45" s="16"/>
      <c r="AB45" s="6" t="s">
        <v>148</v>
      </c>
      <c r="AC45" s="6" t="s">
        <v>148</v>
      </c>
      <c r="AD45" s="6"/>
    </row>
    <row r="46" spans="1:30" ht="45">
      <c r="A46" s="193">
        <v>40</v>
      </c>
      <c r="B46" s="17">
        <v>386</v>
      </c>
      <c r="C46" s="21" t="s">
        <v>214</v>
      </c>
      <c r="D46" s="17"/>
      <c r="E46" s="215"/>
      <c r="F46" s="4" t="s">
        <v>141</v>
      </c>
      <c r="G46" s="39" t="s">
        <v>150</v>
      </c>
      <c r="H46" s="163" t="s">
        <v>204</v>
      </c>
      <c r="I46" s="163" t="s">
        <v>344</v>
      </c>
      <c r="J46" s="41">
        <v>18.149999999999999</v>
      </c>
      <c r="K46" s="41">
        <f t="shared" si="0"/>
        <v>18.149999999999999</v>
      </c>
      <c r="L46" s="42" t="s">
        <v>249</v>
      </c>
      <c r="M46" s="43">
        <v>92.57</v>
      </c>
      <c r="N46" s="44">
        <f t="shared" si="1"/>
        <v>1110.8399999999999</v>
      </c>
      <c r="O46" s="45" t="s">
        <v>135</v>
      </c>
      <c r="P46" s="219" t="s">
        <v>290</v>
      </c>
      <c r="Q46" s="163" t="s">
        <v>145</v>
      </c>
      <c r="R46" s="251" t="s">
        <v>373</v>
      </c>
      <c r="S46" s="252"/>
      <c r="T46" s="124">
        <v>0</v>
      </c>
      <c r="U46" s="46">
        <v>2087</v>
      </c>
      <c r="V46" s="47">
        <v>1110.8399999999999</v>
      </c>
      <c r="W46" s="50"/>
      <c r="X46" s="50"/>
      <c r="Y46" s="6"/>
      <c r="Z46" s="9"/>
      <c r="AA46" s="16" t="s">
        <v>182</v>
      </c>
      <c r="AB46" s="6"/>
      <c r="AC46" s="6"/>
      <c r="AD46" s="242" t="s">
        <v>349</v>
      </c>
    </row>
    <row r="47" spans="1:30" ht="84.75" customHeight="1">
      <c r="A47" s="194"/>
      <c r="B47" s="17">
        <v>386</v>
      </c>
      <c r="C47" s="21" t="s">
        <v>214</v>
      </c>
      <c r="D47" s="17"/>
      <c r="E47" s="215"/>
      <c r="F47" s="4" t="s">
        <v>141</v>
      </c>
      <c r="G47" s="39" t="s">
        <v>348</v>
      </c>
      <c r="H47" s="164"/>
      <c r="I47" s="164"/>
      <c r="J47" s="41">
        <v>27.8</v>
      </c>
      <c r="K47" s="41">
        <f t="shared" si="0"/>
        <v>27.8</v>
      </c>
      <c r="L47" s="42" t="s">
        <v>249</v>
      </c>
      <c r="M47" s="43">
        <v>141.78</v>
      </c>
      <c r="N47" s="44">
        <f t="shared" si="1"/>
        <v>1701.36</v>
      </c>
      <c r="O47" s="45" t="s">
        <v>135</v>
      </c>
      <c r="P47" s="219"/>
      <c r="Q47" s="164"/>
      <c r="R47" s="253"/>
      <c r="S47" s="254"/>
      <c r="T47" s="124">
        <v>0</v>
      </c>
      <c r="U47" s="46">
        <v>3198</v>
      </c>
      <c r="V47" s="47">
        <v>1701.36</v>
      </c>
      <c r="W47" s="50"/>
      <c r="X47" s="50"/>
      <c r="Y47" s="6"/>
      <c r="Z47" s="9"/>
      <c r="AA47" s="177" t="s">
        <v>182</v>
      </c>
      <c r="AB47" s="6"/>
      <c r="AC47" s="6"/>
      <c r="AD47" s="242"/>
    </row>
    <row r="48" spans="1:30" ht="47.25">
      <c r="A48" s="194"/>
      <c r="B48" s="17">
        <v>386</v>
      </c>
      <c r="C48" s="21" t="s">
        <v>214</v>
      </c>
      <c r="D48" s="17"/>
      <c r="E48" s="215"/>
      <c r="F48" s="4" t="s">
        <v>141</v>
      </c>
      <c r="G48" s="39" t="s">
        <v>151</v>
      </c>
      <c r="H48" s="164"/>
      <c r="I48" s="164"/>
      <c r="J48" s="41">
        <v>59.82</v>
      </c>
      <c r="K48" s="41">
        <f t="shared" si="0"/>
        <v>59.82</v>
      </c>
      <c r="L48" s="42" t="s">
        <v>249</v>
      </c>
      <c r="M48" s="43">
        <v>305.08</v>
      </c>
      <c r="N48" s="44">
        <f t="shared" si="1"/>
        <v>3660.96</v>
      </c>
      <c r="O48" s="45" t="s">
        <v>135</v>
      </c>
      <c r="P48" s="219"/>
      <c r="Q48" s="164"/>
      <c r="R48" s="253"/>
      <c r="S48" s="254"/>
      <c r="T48" s="124">
        <v>0</v>
      </c>
      <c r="U48" s="46">
        <v>6880</v>
      </c>
      <c r="V48" s="47">
        <v>3660.96</v>
      </c>
      <c r="W48" s="50"/>
      <c r="X48" s="50"/>
      <c r="Y48" s="6"/>
      <c r="Z48" s="9"/>
      <c r="AA48" s="177"/>
      <c r="AB48" s="6"/>
      <c r="AC48" s="6"/>
      <c r="AD48" s="242"/>
    </row>
    <row r="49" spans="1:30" ht="45">
      <c r="A49" s="194"/>
      <c r="B49" s="17">
        <v>386</v>
      </c>
      <c r="C49" s="21" t="s">
        <v>214</v>
      </c>
      <c r="D49" s="17"/>
      <c r="E49" s="215"/>
      <c r="F49" s="4" t="s">
        <v>141</v>
      </c>
      <c r="G49" s="39" t="s">
        <v>213</v>
      </c>
      <c r="H49" s="164"/>
      <c r="I49" s="164"/>
      <c r="J49" s="41">
        <v>14.27</v>
      </c>
      <c r="K49" s="41">
        <f t="shared" si="0"/>
        <v>14.27</v>
      </c>
      <c r="L49" s="42" t="s">
        <v>249</v>
      </c>
      <c r="M49" s="43">
        <v>72.78</v>
      </c>
      <c r="N49" s="44">
        <f t="shared" si="1"/>
        <v>873.36</v>
      </c>
      <c r="O49" s="45" t="s">
        <v>135</v>
      </c>
      <c r="P49" s="219"/>
      <c r="Q49" s="164"/>
      <c r="R49" s="253"/>
      <c r="S49" s="254"/>
      <c r="T49" s="124">
        <v>0</v>
      </c>
      <c r="U49" s="46">
        <v>1641</v>
      </c>
      <c r="V49" s="47">
        <v>873.36</v>
      </c>
      <c r="W49" s="50"/>
      <c r="X49" s="50"/>
      <c r="Y49" s="6"/>
      <c r="Z49" s="9"/>
      <c r="AA49" s="177"/>
      <c r="AB49" s="6"/>
      <c r="AC49" s="6"/>
      <c r="AD49" s="242"/>
    </row>
    <row r="50" spans="1:30" ht="126" customHeight="1">
      <c r="A50" s="194"/>
      <c r="B50" s="17">
        <v>386</v>
      </c>
      <c r="C50" s="21" t="s">
        <v>214</v>
      </c>
      <c r="D50" s="17"/>
      <c r="E50" s="215"/>
      <c r="F50" s="4" t="s">
        <v>141</v>
      </c>
      <c r="G50" s="39" t="s">
        <v>66</v>
      </c>
      <c r="H50" s="164"/>
      <c r="I50" s="164"/>
      <c r="J50" s="41">
        <v>166.39</v>
      </c>
      <c r="K50" s="41">
        <f t="shared" ref="K50:K67" si="2">IF(J50&gt;=120,(J50-120)*0.8+120,J50*1)</f>
        <v>157.11000000000001</v>
      </c>
      <c r="L50" s="42" t="s">
        <v>249</v>
      </c>
      <c r="M50" s="43">
        <v>801.27</v>
      </c>
      <c r="N50" s="44">
        <f t="shared" ref="N50:N67" si="3">M50*12</f>
        <v>9615.24</v>
      </c>
      <c r="O50" s="45" t="s">
        <v>135</v>
      </c>
      <c r="P50" s="219"/>
      <c r="Q50" s="164"/>
      <c r="R50" s="253"/>
      <c r="S50" s="254"/>
      <c r="T50" s="124">
        <v>0</v>
      </c>
      <c r="U50" s="46">
        <v>19100</v>
      </c>
      <c r="V50" s="47">
        <v>9615.24</v>
      </c>
      <c r="W50" s="50"/>
      <c r="X50" s="50"/>
      <c r="Y50" s="6"/>
      <c r="Z50" s="9"/>
      <c r="AA50" s="177"/>
      <c r="AB50" s="6"/>
      <c r="AC50" s="6"/>
      <c r="AD50" s="242"/>
    </row>
    <row r="51" spans="1:30" ht="47.25">
      <c r="A51" s="194"/>
      <c r="B51" s="17">
        <v>386</v>
      </c>
      <c r="C51" s="21" t="s">
        <v>214</v>
      </c>
      <c r="D51" s="17"/>
      <c r="E51" s="215"/>
      <c r="F51" s="4" t="s">
        <v>141</v>
      </c>
      <c r="G51" s="39" t="s">
        <v>152</v>
      </c>
      <c r="H51" s="164"/>
      <c r="I51" s="164"/>
      <c r="J51" s="41">
        <v>20.12</v>
      </c>
      <c r="K51" s="41">
        <f t="shared" si="2"/>
        <v>20.12</v>
      </c>
      <c r="L51" s="42" t="s">
        <v>249</v>
      </c>
      <c r="M51" s="43">
        <v>102.61</v>
      </c>
      <c r="N51" s="44">
        <f t="shared" si="3"/>
        <v>1231.32</v>
      </c>
      <c r="O51" s="45" t="s">
        <v>135</v>
      </c>
      <c r="P51" s="219"/>
      <c r="Q51" s="164"/>
      <c r="R51" s="253"/>
      <c r="S51" s="254"/>
      <c r="T51" s="124">
        <v>0</v>
      </c>
      <c r="U51" s="46">
        <v>2300</v>
      </c>
      <c r="V51" s="47">
        <v>1231.32</v>
      </c>
      <c r="W51" s="50"/>
      <c r="X51" s="50"/>
      <c r="Y51" s="6"/>
      <c r="Z51" s="9"/>
      <c r="AA51" s="177"/>
      <c r="AB51" s="6"/>
      <c r="AC51" s="6"/>
      <c r="AD51" s="242"/>
    </row>
    <row r="52" spans="1:30" ht="45">
      <c r="A52" s="194"/>
      <c r="B52" s="17">
        <v>386</v>
      </c>
      <c r="C52" s="21" t="s">
        <v>214</v>
      </c>
      <c r="D52" s="17"/>
      <c r="E52" s="215"/>
      <c r="F52" s="4" t="s">
        <v>141</v>
      </c>
      <c r="G52" s="39" t="s">
        <v>153</v>
      </c>
      <c r="H52" s="164"/>
      <c r="I52" s="164"/>
      <c r="J52" s="41">
        <v>53.88</v>
      </c>
      <c r="K52" s="41">
        <f t="shared" si="2"/>
        <v>53.88</v>
      </c>
      <c r="L52" s="42" t="s">
        <v>249</v>
      </c>
      <c r="M52" s="43">
        <v>274.79000000000002</v>
      </c>
      <c r="N52" s="44">
        <f t="shared" si="3"/>
        <v>3297.48</v>
      </c>
      <c r="O52" s="45" t="s">
        <v>135</v>
      </c>
      <c r="P52" s="219"/>
      <c r="Q52" s="164"/>
      <c r="R52" s="253"/>
      <c r="S52" s="254"/>
      <c r="T52" s="124">
        <v>0</v>
      </c>
      <c r="U52" s="46">
        <v>6190</v>
      </c>
      <c r="V52" s="47">
        <v>3297.48</v>
      </c>
      <c r="W52" s="50"/>
      <c r="X52" s="50"/>
      <c r="Y52" s="6"/>
      <c r="Z52" s="9"/>
      <c r="AA52" s="177"/>
      <c r="AB52" s="6"/>
      <c r="AC52" s="6"/>
      <c r="AD52" s="242"/>
    </row>
    <row r="53" spans="1:30" ht="62.25" customHeight="1">
      <c r="A53" s="194"/>
      <c r="B53" s="17">
        <v>386</v>
      </c>
      <c r="C53" s="21" t="s">
        <v>214</v>
      </c>
      <c r="D53" s="17"/>
      <c r="E53" s="215"/>
      <c r="F53" s="4" t="s">
        <v>141</v>
      </c>
      <c r="G53" s="39" t="s">
        <v>154</v>
      </c>
      <c r="H53" s="164"/>
      <c r="I53" s="164"/>
      <c r="J53" s="41">
        <v>67.22</v>
      </c>
      <c r="K53" s="41">
        <f t="shared" si="2"/>
        <v>67.22</v>
      </c>
      <c r="L53" s="42" t="s">
        <v>249</v>
      </c>
      <c r="M53" s="43">
        <v>342.82</v>
      </c>
      <c r="N53" s="44">
        <f t="shared" si="3"/>
        <v>4113.84</v>
      </c>
      <c r="O53" s="45" t="s">
        <v>135</v>
      </c>
      <c r="P53" s="219"/>
      <c r="Q53" s="164"/>
      <c r="R53" s="253"/>
      <c r="S53" s="254"/>
      <c r="T53" s="124">
        <v>0</v>
      </c>
      <c r="U53" s="46">
        <v>7730</v>
      </c>
      <c r="V53" s="47">
        <v>4113.84</v>
      </c>
      <c r="W53" s="50"/>
      <c r="X53" s="50"/>
      <c r="Y53" s="6"/>
      <c r="Z53" s="9"/>
      <c r="AA53" s="177"/>
      <c r="AB53" s="6"/>
      <c r="AC53" s="6"/>
      <c r="AD53" s="242"/>
    </row>
    <row r="54" spans="1:30" ht="69" customHeight="1">
      <c r="A54" s="194"/>
      <c r="B54" s="17">
        <v>386</v>
      </c>
      <c r="C54" s="21" t="s">
        <v>214</v>
      </c>
      <c r="D54" s="17"/>
      <c r="E54" s="215"/>
      <c r="F54" s="4" t="s">
        <v>141</v>
      </c>
      <c r="G54" s="39" t="s">
        <v>155</v>
      </c>
      <c r="H54" s="164"/>
      <c r="I54" s="164"/>
      <c r="J54" s="41">
        <v>180.47</v>
      </c>
      <c r="K54" s="41">
        <f t="shared" si="2"/>
        <v>168.38</v>
      </c>
      <c r="L54" s="42" t="s">
        <v>249</v>
      </c>
      <c r="M54" s="43">
        <v>858.74</v>
      </c>
      <c r="N54" s="44">
        <f t="shared" si="3"/>
        <v>10304.879999999999</v>
      </c>
      <c r="O54" s="45" t="s">
        <v>135</v>
      </c>
      <c r="P54" s="219"/>
      <c r="Q54" s="164"/>
      <c r="R54" s="253"/>
      <c r="S54" s="254"/>
      <c r="T54" s="124">
        <v>0</v>
      </c>
      <c r="U54" s="46">
        <v>20750</v>
      </c>
      <c r="V54" s="47">
        <v>10304.879999999999</v>
      </c>
      <c r="W54" s="50"/>
      <c r="X54" s="50"/>
      <c r="Y54" s="6"/>
      <c r="Z54" s="9"/>
      <c r="AA54" s="177"/>
      <c r="AB54" s="6"/>
      <c r="AC54" s="6"/>
      <c r="AD54" s="242"/>
    </row>
    <row r="55" spans="1:30" ht="47.25">
      <c r="A55" s="195"/>
      <c r="B55" s="17">
        <v>386</v>
      </c>
      <c r="C55" s="21" t="s">
        <v>214</v>
      </c>
      <c r="D55" s="17"/>
      <c r="E55" s="215"/>
      <c r="F55" s="4" t="s">
        <v>141</v>
      </c>
      <c r="G55" s="39" t="s">
        <v>156</v>
      </c>
      <c r="H55" s="165"/>
      <c r="I55" s="165"/>
      <c r="J55" s="41">
        <v>19.27</v>
      </c>
      <c r="K55" s="41">
        <f t="shared" si="2"/>
        <v>19.27</v>
      </c>
      <c r="L55" s="42" t="s">
        <v>249</v>
      </c>
      <c r="M55" s="43">
        <v>98.28</v>
      </c>
      <c r="N55" s="44">
        <f t="shared" si="3"/>
        <v>1179.3599999999999</v>
      </c>
      <c r="O55" s="45" t="s">
        <v>135</v>
      </c>
      <c r="P55" s="219"/>
      <c r="Q55" s="165"/>
      <c r="R55" s="255"/>
      <c r="S55" s="256"/>
      <c r="T55" s="124">
        <v>0</v>
      </c>
      <c r="U55" s="46">
        <v>2216</v>
      </c>
      <c r="V55" s="47">
        <v>1179.3599999999999</v>
      </c>
      <c r="W55" s="50"/>
      <c r="X55" s="50"/>
      <c r="Y55" s="6"/>
      <c r="Z55" s="9"/>
      <c r="AA55" s="177"/>
      <c r="AB55" s="6"/>
      <c r="AC55" s="6"/>
      <c r="AD55" s="242"/>
    </row>
    <row r="56" spans="1:30" ht="45">
      <c r="A56" s="30">
        <v>41</v>
      </c>
      <c r="B56" s="17">
        <v>386</v>
      </c>
      <c r="C56" s="21" t="s">
        <v>215</v>
      </c>
      <c r="D56" s="21" t="s">
        <v>216</v>
      </c>
      <c r="E56" s="215"/>
      <c r="F56" s="4" t="s">
        <v>141</v>
      </c>
      <c r="G56" s="39" t="s">
        <v>102</v>
      </c>
      <c r="H56" s="9" t="s">
        <v>204</v>
      </c>
      <c r="I56" s="9" t="s">
        <v>344</v>
      </c>
      <c r="J56" s="41">
        <v>640</v>
      </c>
      <c r="K56" s="41">
        <f t="shared" si="2"/>
        <v>536</v>
      </c>
      <c r="L56" s="42" t="s">
        <v>249</v>
      </c>
      <c r="M56" s="43">
        <v>2733.6</v>
      </c>
      <c r="N56" s="44">
        <f t="shared" si="3"/>
        <v>32803.199999999997</v>
      </c>
      <c r="O56" s="45" t="s">
        <v>188</v>
      </c>
      <c r="P56" s="53" t="s">
        <v>44</v>
      </c>
      <c r="Q56" s="113" t="s">
        <v>186</v>
      </c>
      <c r="R56" s="126">
        <v>35324</v>
      </c>
      <c r="S56" s="123">
        <v>46280</v>
      </c>
      <c r="T56" s="124">
        <v>0</v>
      </c>
      <c r="U56" s="46">
        <v>60000</v>
      </c>
      <c r="V56" s="47">
        <v>32803.199999999997</v>
      </c>
      <c r="W56" s="48"/>
      <c r="X56" s="48"/>
      <c r="Y56" s="6"/>
      <c r="Z56" s="9">
        <v>1996</v>
      </c>
      <c r="AA56" s="16" t="s">
        <v>141</v>
      </c>
      <c r="AB56" s="6"/>
      <c r="AC56" s="6"/>
      <c r="AD56" s="6"/>
    </row>
    <row r="57" spans="1:30" ht="54">
      <c r="A57" s="30">
        <v>42</v>
      </c>
      <c r="B57" s="17">
        <v>389</v>
      </c>
      <c r="C57" s="21" t="s">
        <v>217</v>
      </c>
      <c r="D57" s="21">
        <v>19</v>
      </c>
      <c r="E57" s="215"/>
      <c r="F57" s="4" t="s">
        <v>141</v>
      </c>
      <c r="G57" s="39" t="s">
        <v>285</v>
      </c>
      <c r="H57" s="9" t="s">
        <v>195</v>
      </c>
      <c r="I57" s="9" t="s">
        <v>170</v>
      </c>
      <c r="J57" s="41">
        <v>265</v>
      </c>
      <c r="K57" s="41">
        <f t="shared" si="2"/>
        <v>236</v>
      </c>
      <c r="L57" s="42" t="s">
        <v>253</v>
      </c>
      <c r="M57" s="43">
        <v>755.2</v>
      </c>
      <c r="N57" s="44">
        <f t="shared" si="3"/>
        <v>9062.4</v>
      </c>
      <c r="O57" s="45" t="s">
        <v>135</v>
      </c>
      <c r="P57" s="20" t="s">
        <v>169</v>
      </c>
      <c r="Q57" s="113" t="s">
        <v>187</v>
      </c>
      <c r="R57" s="123">
        <v>39630</v>
      </c>
      <c r="S57" s="123">
        <v>41061</v>
      </c>
      <c r="T57" s="124">
        <v>0</v>
      </c>
      <c r="U57" s="46">
        <v>9400</v>
      </c>
      <c r="V57" s="47">
        <v>9062.4</v>
      </c>
      <c r="W57" s="50"/>
      <c r="X57" s="50"/>
      <c r="Y57" s="6" t="s">
        <v>145</v>
      </c>
      <c r="Z57" s="9" t="s">
        <v>29</v>
      </c>
      <c r="AA57" s="16"/>
      <c r="AB57" s="6"/>
      <c r="AC57" s="6"/>
      <c r="AD57" s="6"/>
    </row>
    <row r="58" spans="1:30" ht="45">
      <c r="A58" s="30">
        <v>43</v>
      </c>
      <c r="B58" s="17">
        <v>386</v>
      </c>
      <c r="C58" s="17">
        <v>522</v>
      </c>
      <c r="D58" s="17"/>
      <c r="E58" s="215"/>
      <c r="F58" s="4" t="s">
        <v>140</v>
      </c>
      <c r="G58" s="39" t="s">
        <v>130</v>
      </c>
      <c r="H58" s="9" t="s">
        <v>2</v>
      </c>
      <c r="I58" s="9" t="s">
        <v>291</v>
      </c>
      <c r="J58" s="41">
        <v>326</v>
      </c>
      <c r="K58" s="41">
        <f t="shared" si="2"/>
        <v>284.8</v>
      </c>
      <c r="L58" s="42" t="s">
        <v>330</v>
      </c>
      <c r="M58" s="43">
        <v>1879.68</v>
      </c>
      <c r="N58" s="44">
        <f t="shared" si="3"/>
        <v>22556.16</v>
      </c>
      <c r="O58" s="45" t="s">
        <v>149</v>
      </c>
      <c r="P58" s="29" t="s">
        <v>45</v>
      </c>
      <c r="Q58" s="113" t="s">
        <v>71</v>
      </c>
      <c r="R58" s="126">
        <v>40909</v>
      </c>
      <c r="S58" s="126">
        <v>42735</v>
      </c>
      <c r="T58" s="124">
        <v>0</v>
      </c>
      <c r="U58" s="46">
        <v>24909.84</v>
      </c>
      <c r="V58" s="47">
        <v>22556.16</v>
      </c>
      <c r="W58" s="48"/>
      <c r="X58" s="48"/>
      <c r="Y58" s="6"/>
      <c r="Z58" s="9">
        <v>2012</v>
      </c>
      <c r="AA58" s="16"/>
      <c r="AB58" s="6"/>
      <c r="AC58" s="6"/>
      <c r="AD58" s="116"/>
    </row>
    <row r="59" spans="1:30" ht="45">
      <c r="A59" s="30">
        <v>44</v>
      </c>
      <c r="B59" s="17">
        <v>162</v>
      </c>
      <c r="C59" s="17">
        <v>275</v>
      </c>
      <c r="D59" s="17"/>
      <c r="E59" s="199"/>
      <c r="F59" s="4" t="s">
        <v>139</v>
      </c>
      <c r="G59" s="39" t="s">
        <v>388</v>
      </c>
      <c r="H59" s="9" t="s">
        <v>111</v>
      </c>
      <c r="I59" s="9" t="s">
        <v>104</v>
      </c>
      <c r="J59" s="41">
        <v>9000</v>
      </c>
      <c r="K59" s="41">
        <f t="shared" si="2"/>
        <v>7224</v>
      </c>
      <c r="L59" s="42" t="s">
        <v>256</v>
      </c>
      <c r="M59" s="43">
        <v>291.60000000000002</v>
      </c>
      <c r="N59" s="44">
        <f t="shared" si="3"/>
        <v>3499.2</v>
      </c>
      <c r="O59" s="45" t="s">
        <v>149</v>
      </c>
      <c r="P59" s="20" t="s">
        <v>73</v>
      </c>
      <c r="Q59" s="113" t="s">
        <v>145</v>
      </c>
      <c r="R59" s="123">
        <v>42698</v>
      </c>
      <c r="S59" s="123">
        <v>43062</v>
      </c>
      <c r="T59" s="124">
        <v>1343</v>
      </c>
      <c r="U59" s="46">
        <v>2851</v>
      </c>
      <c r="V59" s="47">
        <v>2851</v>
      </c>
      <c r="W59" s="50"/>
      <c r="X59" s="50"/>
      <c r="Y59" s="6" t="s">
        <v>148</v>
      </c>
      <c r="Z59" s="9"/>
      <c r="AA59" s="6" t="s">
        <v>193</v>
      </c>
      <c r="AB59" s="6"/>
      <c r="AC59" s="6"/>
      <c r="AD59" s="6"/>
    </row>
    <row r="60" spans="1:30" ht="89.25" customHeight="1">
      <c r="A60" s="30">
        <v>45</v>
      </c>
      <c r="B60" s="17">
        <v>161</v>
      </c>
      <c r="C60" s="21" t="s">
        <v>218</v>
      </c>
      <c r="D60" s="17"/>
      <c r="E60" s="199"/>
      <c r="F60" s="4" t="s">
        <v>140</v>
      </c>
      <c r="G60" s="39" t="s">
        <v>314</v>
      </c>
      <c r="H60" s="9" t="s">
        <v>272</v>
      </c>
      <c r="I60" s="9" t="s">
        <v>272</v>
      </c>
      <c r="J60" s="41">
        <v>235</v>
      </c>
      <c r="K60" s="41">
        <f t="shared" si="2"/>
        <v>212</v>
      </c>
      <c r="L60" s="42" t="s">
        <v>257</v>
      </c>
      <c r="M60" s="43">
        <v>1123.5999999999999</v>
      </c>
      <c r="N60" s="44">
        <f t="shared" si="3"/>
        <v>13483.2</v>
      </c>
      <c r="O60" s="45" t="s">
        <v>149</v>
      </c>
      <c r="P60" s="20" t="s">
        <v>292</v>
      </c>
      <c r="Q60" s="113" t="s">
        <v>71</v>
      </c>
      <c r="R60" s="126">
        <v>40179</v>
      </c>
      <c r="S60" s="126">
        <v>41667</v>
      </c>
      <c r="T60" s="124">
        <v>1400</v>
      </c>
      <c r="U60" s="46">
        <v>14000</v>
      </c>
      <c r="V60" s="47">
        <v>13483.2</v>
      </c>
      <c r="W60" s="48"/>
      <c r="X60" s="48"/>
      <c r="Y60" s="6" t="s">
        <v>148</v>
      </c>
      <c r="Z60" s="9">
        <v>2010</v>
      </c>
      <c r="AA60" s="16"/>
      <c r="AB60" s="6"/>
      <c r="AC60" s="6"/>
      <c r="AD60" s="6"/>
    </row>
    <row r="61" spans="1:30" ht="89.25" customHeight="1">
      <c r="A61" s="30">
        <v>46</v>
      </c>
      <c r="B61" s="17"/>
      <c r="C61" s="21"/>
      <c r="D61" s="17"/>
      <c r="E61" s="199"/>
      <c r="F61" s="4"/>
      <c r="G61" s="39" t="s">
        <v>397</v>
      </c>
      <c r="H61" s="9" t="s">
        <v>398</v>
      </c>
      <c r="I61" s="9" t="s">
        <v>166</v>
      </c>
      <c r="J61" s="41">
        <v>35</v>
      </c>
      <c r="K61" s="41">
        <f t="shared" si="2"/>
        <v>35</v>
      </c>
      <c r="L61" s="42"/>
      <c r="M61" s="43"/>
      <c r="N61" s="44"/>
      <c r="O61" s="45"/>
      <c r="P61" s="20"/>
      <c r="Q61" s="113" t="s">
        <v>187</v>
      </c>
      <c r="R61" s="126"/>
      <c r="S61" s="126"/>
      <c r="T61" s="124">
        <v>3500</v>
      </c>
      <c r="U61" s="46"/>
      <c r="V61" s="47"/>
      <c r="W61" s="48"/>
      <c r="X61" s="48"/>
      <c r="Y61" s="6"/>
      <c r="Z61" s="9"/>
      <c r="AA61" s="16"/>
      <c r="AB61" s="6"/>
      <c r="AC61" s="6"/>
      <c r="AD61" s="6"/>
    </row>
    <row r="62" spans="1:30" ht="47.25">
      <c r="A62" s="30">
        <v>47</v>
      </c>
      <c r="B62" s="17">
        <v>161</v>
      </c>
      <c r="C62" s="21" t="s">
        <v>238</v>
      </c>
      <c r="D62" s="21">
        <v>8</v>
      </c>
      <c r="E62" s="199"/>
      <c r="F62" s="69" t="s">
        <v>139</v>
      </c>
      <c r="G62" s="39" t="s">
        <v>176</v>
      </c>
      <c r="H62" s="9" t="s">
        <v>124</v>
      </c>
      <c r="I62" s="9" t="s">
        <v>133</v>
      </c>
      <c r="J62" s="41">
        <v>215</v>
      </c>
      <c r="K62" s="41">
        <f t="shared" si="2"/>
        <v>196</v>
      </c>
      <c r="L62" s="85" t="s">
        <v>17</v>
      </c>
      <c r="M62" s="43">
        <v>823.2</v>
      </c>
      <c r="N62" s="44">
        <f t="shared" si="3"/>
        <v>9878.4</v>
      </c>
      <c r="O62" s="45" t="s">
        <v>135</v>
      </c>
      <c r="P62" s="20" t="s">
        <v>75</v>
      </c>
      <c r="Q62" s="113" t="s">
        <v>145</v>
      </c>
      <c r="R62" s="123">
        <v>41940</v>
      </c>
      <c r="S62" s="123">
        <v>44131</v>
      </c>
      <c r="T62" s="124">
        <v>1976</v>
      </c>
      <c r="U62" s="46">
        <v>14000</v>
      </c>
      <c r="V62" s="47">
        <v>9878.4</v>
      </c>
      <c r="W62" s="50"/>
      <c r="X62" s="50"/>
      <c r="Y62" s="6" t="s">
        <v>145</v>
      </c>
      <c r="Z62" s="9">
        <v>2013</v>
      </c>
      <c r="AA62" s="16"/>
      <c r="AB62" s="6"/>
      <c r="AC62" s="6"/>
      <c r="AD62" s="6"/>
    </row>
    <row r="63" spans="1:30" ht="45">
      <c r="A63" s="30">
        <v>48</v>
      </c>
      <c r="B63" s="17">
        <v>283</v>
      </c>
      <c r="C63" s="21" t="s">
        <v>219</v>
      </c>
      <c r="D63" s="22" t="s">
        <v>220</v>
      </c>
      <c r="E63" s="199"/>
      <c r="F63" s="4" t="s">
        <v>139</v>
      </c>
      <c r="G63" s="39" t="s">
        <v>102</v>
      </c>
      <c r="H63" s="9" t="s">
        <v>326</v>
      </c>
      <c r="I63" s="9" t="s">
        <v>233</v>
      </c>
      <c r="J63" s="41">
        <v>63</v>
      </c>
      <c r="K63" s="41">
        <f t="shared" si="2"/>
        <v>63</v>
      </c>
      <c r="L63" s="42" t="s">
        <v>258</v>
      </c>
      <c r="M63" s="43">
        <v>245.7</v>
      </c>
      <c r="N63" s="44">
        <f t="shared" si="3"/>
        <v>2948.4</v>
      </c>
      <c r="O63" s="45" t="s">
        <v>149</v>
      </c>
      <c r="P63" s="20" t="s">
        <v>21</v>
      </c>
      <c r="Q63" s="113" t="s">
        <v>38</v>
      </c>
      <c r="R63" s="123">
        <v>36163</v>
      </c>
      <c r="S63" s="123">
        <v>38045</v>
      </c>
      <c r="T63" s="124">
        <v>0</v>
      </c>
      <c r="U63" s="46">
        <v>3253.68</v>
      </c>
      <c r="V63" s="47">
        <v>2948.4</v>
      </c>
      <c r="W63" s="50"/>
      <c r="X63" s="50"/>
      <c r="Y63" s="6" t="s">
        <v>148</v>
      </c>
      <c r="Z63" s="9">
        <v>1999</v>
      </c>
      <c r="AA63" s="16"/>
      <c r="AB63" s="6"/>
      <c r="AC63" s="6"/>
      <c r="AD63" s="6"/>
    </row>
    <row r="64" spans="1:30" ht="54.75" customHeight="1">
      <c r="A64" s="30">
        <v>49</v>
      </c>
      <c r="B64" s="17"/>
      <c r="C64" s="21"/>
      <c r="D64" s="22"/>
      <c r="E64" s="199"/>
      <c r="F64" s="4"/>
      <c r="G64" s="39" t="s">
        <v>380</v>
      </c>
      <c r="H64" s="9" t="s">
        <v>381</v>
      </c>
      <c r="I64" s="9" t="s">
        <v>382</v>
      </c>
      <c r="J64" s="41">
        <v>4200</v>
      </c>
      <c r="K64" s="41">
        <f t="shared" si="2"/>
        <v>3384</v>
      </c>
      <c r="L64" s="42"/>
      <c r="M64" s="43"/>
      <c r="N64" s="44"/>
      <c r="O64" s="45"/>
      <c r="P64" s="20"/>
      <c r="Q64" s="113" t="s">
        <v>187</v>
      </c>
      <c r="R64" s="123"/>
      <c r="S64" s="123"/>
      <c r="T64" s="124">
        <v>1260</v>
      </c>
      <c r="U64" s="46"/>
      <c r="V64" s="47"/>
      <c r="W64" s="50"/>
      <c r="X64" s="50"/>
      <c r="Y64" s="6"/>
      <c r="Z64" s="9"/>
      <c r="AA64" s="16"/>
      <c r="AB64" s="6"/>
      <c r="AC64" s="6"/>
      <c r="AD64" s="6"/>
    </row>
    <row r="65" spans="1:30" ht="54.75" customHeight="1">
      <c r="A65" s="30">
        <v>50</v>
      </c>
      <c r="B65" s="17"/>
      <c r="C65" s="21"/>
      <c r="D65" s="22"/>
      <c r="E65" s="199"/>
      <c r="F65" s="4"/>
      <c r="G65" s="39" t="s">
        <v>386</v>
      </c>
      <c r="H65" s="9" t="s">
        <v>387</v>
      </c>
      <c r="I65" s="9" t="s">
        <v>382</v>
      </c>
      <c r="J65" s="41">
        <v>37129</v>
      </c>
      <c r="K65" s="41">
        <f t="shared" si="2"/>
        <v>29727.200000000001</v>
      </c>
      <c r="L65" s="42"/>
      <c r="M65" s="43"/>
      <c r="N65" s="44"/>
      <c r="O65" s="45"/>
      <c r="P65" s="20"/>
      <c r="Q65" s="113" t="s">
        <v>145</v>
      </c>
      <c r="R65" s="123">
        <v>42642</v>
      </c>
      <c r="S65" s="123">
        <v>44832</v>
      </c>
      <c r="T65" s="124">
        <v>14850</v>
      </c>
      <c r="U65" s="46"/>
      <c r="V65" s="47"/>
      <c r="W65" s="50"/>
      <c r="X65" s="50"/>
      <c r="Y65" s="6"/>
      <c r="Z65" s="9"/>
      <c r="AA65" s="16"/>
      <c r="AB65" s="6"/>
      <c r="AC65" s="6"/>
      <c r="AD65" s="6"/>
    </row>
    <row r="66" spans="1:30" ht="54.75" customHeight="1">
      <c r="A66" s="30">
        <v>51</v>
      </c>
      <c r="B66" s="17"/>
      <c r="C66" s="21"/>
      <c r="D66" s="22"/>
      <c r="E66" s="199"/>
      <c r="F66" s="4"/>
      <c r="G66" s="39" t="s">
        <v>394</v>
      </c>
      <c r="H66" s="9" t="s">
        <v>395</v>
      </c>
      <c r="I66" s="9" t="s">
        <v>396</v>
      </c>
      <c r="J66" s="41">
        <v>18300</v>
      </c>
      <c r="K66" s="41">
        <f t="shared" si="2"/>
        <v>14664</v>
      </c>
      <c r="L66" s="42"/>
      <c r="M66" s="43"/>
      <c r="N66" s="44"/>
      <c r="O66" s="45"/>
      <c r="P66" s="20"/>
      <c r="Q66" s="113" t="s">
        <v>145</v>
      </c>
      <c r="R66" s="123">
        <v>40141</v>
      </c>
      <c r="S66" s="123">
        <v>43792</v>
      </c>
      <c r="T66" s="124">
        <v>795.54</v>
      </c>
      <c r="U66" s="46"/>
      <c r="V66" s="47"/>
      <c r="W66" s="50"/>
      <c r="X66" s="50"/>
      <c r="Y66" s="6"/>
      <c r="Z66" s="9"/>
      <c r="AA66" s="16"/>
      <c r="AB66" s="6"/>
      <c r="AC66" s="6"/>
      <c r="AD66" s="6"/>
    </row>
    <row r="67" spans="1:30" ht="45">
      <c r="A67" s="30">
        <v>52</v>
      </c>
      <c r="B67" s="17">
        <v>372</v>
      </c>
      <c r="C67" s="17">
        <v>91</v>
      </c>
      <c r="D67" s="21" t="s">
        <v>221</v>
      </c>
      <c r="E67" s="199"/>
      <c r="F67" s="4" t="s">
        <v>140</v>
      </c>
      <c r="G67" s="39" t="s">
        <v>91</v>
      </c>
      <c r="H67" s="9" t="s">
        <v>316</v>
      </c>
      <c r="I67" s="9" t="s">
        <v>109</v>
      </c>
      <c r="J67" s="41">
        <v>166</v>
      </c>
      <c r="K67" s="41">
        <f t="shared" si="2"/>
        <v>156.80000000000001</v>
      </c>
      <c r="L67" s="42" t="s">
        <v>258</v>
      </c>
      <c r="M67" s="43">
        <v>611.52</v>
      </c>
      <c r="N67" s="44">
        <f t="shared" si="3"/>
        <v>7338.24</v>
      </c>
      <c r="O67" s="45" t="s">
        <v>157</v>
      </c>
      <c r="P67" s="20"/>
      <c r="Q67" s="113" t="s">
        <v>71</v>
      </c>
      <c r="R67" s="125"/>
      <c r="S67" s="125"/>
      <c r="T67" s="124">
        <v>0</v>
      </c>
      <c r="U67" s="46">
        <v>2840</v>
      </c>
      <c r="V67" s="47">
        <v>2840</v>
      </c>
      <c r="W67" s="50"/>
      <c r="X67" s="50"/>
      <c r="Y67" s="6"/>
      <c r="Z67" s="9"/>
      <c r="AA67" s="16"/>
      <c r="AB67" s="6"/>
      <c r="AC67" s="6"/>
      <c r="AD67" s="6"/>
    </row>
    <row r="68" spans="1:30" ht="78.75">
      <c r="A68" s="30">
        <v>53</v>
      </c>
      <c r="B68" s="17">
        <v>101</v>
      </c>
      <c r="C68" s="21" t="s">
        <v>222</v>
      </c>
      <c r="D68" s="17"/>
      <c r="E68" s="200" t="s">
        <v>239</v>
      </c>
      <c r="F68" s="4" t="s">
        <v>139</v>
      </c>
      <c r="G68" s="39" t="s">
        <v>323</v>
      </c>
      <c r="H68" s="9" t="s">
        <v>198</v>
      </c>
      <c r="I68" s="92" t="s">
        <v>180</v>
      </c>
      <c r="J68" s="54">
        <v>2000</v>
      </c>
      <c r="K68" s="41">
        <f t="shared" ref="K68:K101" si="4">IF(J68&gt;=120,(J68-120)*0.8+120,J68*1)</f>
        <v>1624</v>
      </c>
      <c r="L68" s="42" t="s">
        <v>255</v>
      </c>
      <c r="M68" s="50">
        <v>2273.6</v>
      </c>
      <c r="N68" s="44">
        <f t="shared" ref="N68:N100" si="5">M68*12</f>
        <v>27283.200000000001</v>
      </c>
      <c r="O68" s="45" t="s">
        <v>157</v>
      </c>
      <c r="P68" s="20" t="s">
        <v>293</v>
      </c>
      <c r="Q68" s="113" t="s">
        <v>186</v>
      </c>
      <c r="R68" s="126">
        <v>40817</v>
      </c>
      <c r="S68" s="126">
        <v>42394</v>
      </c>
      <c r="T68" s="127">
        <v>0</v>
      </c>
      <c r="U68" s="55">
        <v>2200</v>
      </c>
      <c r="V68" s="56">
        <v>2200</v>
      </c>
      <c r="W68" s="48"/>
      <c r="X68" s="48"/>
      <c r="Y68" s="6"/>
      <c r="Z68" s="9">
        <v>2011</v>
      </c>
      <c r="AA68" s="16"/>
      <c r="AB68" s="6"/>
      <c r="AC68" s="6"/>
      <c r="AD68" s="6"/>
    </row>
    <row r="69" spans="1:30" ht="45">
      <c r="A69" s="193">
        <v>54</v>
      </c>
      <c r="B69" s="17">
        <v>40</v>
      </c>
      <c r="C69" s="17">
        <v>175</v>
      </c>
      <c r="D69" s="17">
        <v>1</v>
      </c>
      <c r="E69" s="199"/>
      <c r="F69" s="4" t="s">
        <v>139</v>
      </c>
      <c r="G69" s="187" t="s">
        <v>374</v>
      </c>
      <c r="H69" s="163" t="s">
        <v>365</v>
      </c>
      <c r="I69" s="163" t="s">
        <v>364</v>
      </c>
      <c r="J69" s="223">
        <v>843</v>
      </c>
      <c r="K69" s="41">
        <f t="shared" si="4"/>
        <v>698.4</v>
      </c>
      <c r="L69" s="42" t="s">
        <v>259</v>
      </c>
      <c r="M69" s="43">
        <v>221.1</v>
      </c>
      <c r="N69" s="44">
        <f t="shared" si="5"/>
        <v>2653.2</v>
      </c>
      <c r="O69" s="52" t="s">
        <v>149</v>
      </c>
      <c r="P69" s="20" t="s">
        <v>22</v>
      </c>
      <c r="Q69" s="163" t="s">
        <v>145</v>
      </c>
      <c r="R69" s="234">
        <v>42436</v>
      </c>
      <c r="S69" s="166">
        <v>44626</v>
      </c>
      <c r="T69" s="169">
        <v>0</v>
      </c>
      <c r="U69" s="46">
        <v>2065.83</v>
      </c>
      <c r="V69" s="47">
        <v>2065.83</v>
      </c>
      <c r="W69" s="48"/>
      <c r="X69" s="48"/>
      <c r="Y69" s="6" t="s">
        <v>145</v>
      </c>
      <c r="Z69" s="9">
        <v>1998</v>
      </c>
      <c r="AA69" s="177" t="s">
        <v>141</v>
      </c>
      <c r="AB69" s="6"/>
      <c r="AC69" s="6"/>
      <c r="AD69" s="196" t="s">
        <v>389</v>
      </c>
    </row>
    <row r="70" spans="1:30" ht="45">
      <c r="A70" s="194"/>
      <c r="B70" s="17">
        <v>40</v>
      </c>
      <c r="C70" s="17">
        <v>175</v>
      </c>
      <c r="D70" s="17">
        <v>1</v>
      </c>
      <c r="E70" s="199"/>
      <c r="F70" s="4" t="s">
        <v>139</v>
      </c>
      <c r="G70" s="188"/>
      <c r="H70" s="164"/>
      <c r="I70" s="164"/>
      <c r="J70" s="224"/>
      <c r="K70" s="41">
        <f t="shared" si="4"/>
        <v>0</v>
      </c>
      <c r="L70" s="42" t="s">
        <v>259</v>
      </c>
      <c r="M70" s="43">
        <v>300.3</v>
      </c>
      <c r="N70" s="44">
        <f t="shared" si="5"/>
        <v>3603.6</v>
      </c>
      <c r="O70" s="52" t="s">
        <v>136</v>
      </c>
      <c r="P70" s="20" t="s">
        <v>22</v>
      </c>
      <c r="Q70" s="164"/>
      <c r="R70" s="235"/>
      <c r="S70" s="167"/>
      <c r="T70" s="170"/>
      <c r="U70" s="46">
        <v>2788.87</v>
      </c>
      <c r="V70" s="47">
        <v>2788.87</v>
      </c>
      <c r="W70" s="48"/>
      <c r="X70" s="48"/>
      <c r="Y70" s="6" t="s">
        <v>145</v>
      </c>
      <c r="Z70" s="9">
        <v>1998</v>
      </c>
      <c r="AA70" s="177"/>
      <c r="AB70" s="6"/>
      <c r="AC70" s="6"/>
      <c r="AD70" s="197"/>
    </row>
    <row r="71" spans="1:30" ht="45">
      <c r="A71" s="194"/>
      <c r="B71" s="17">
        <v>40</v>
      </c>
      <c r="C71" s="17">
        <v>175</v>
      </c>
      <c r="D71" s="17">
        <v>1</v>
      </c>
      <c r="E71" s="199"/>
      <c r="F71" s="4" t="s">
        <v>139</v>
      </c>
      <c r="G71" s="188"/>
      <c r="H71" s="164"/>
      <c r="I71" s="164"/>
      <c r="J71" s="224"/>
      <c r="K71" s="41">
        <f t="shared" si="4"/>
        <v>0</v>
      </c>
      <c r="L71" s="42" t="s">
        <v>259</v>
      </c>
      <c r="M71" s="43">
        <v>330</v>
      </c>
      <c r="N71" s="44">
        <f t="shared" si="5"/>
        <v>3960</v>
      </c>
      <c r="O71" s="45" t="s">
        <v>136</v>
      </c>
      <c r="P71" s="20" t="s">
        <v>23</v>
      </c>
      <c r="Q71" s="164"/>
      <c r="R71" s="235"/>
      <c r="S71" s="167"/>
      <c r="T71" s="170"/>
      <c r="U71" s="46">
        <v>3047.1</v>
      </c>
      <c r="V71" s="47">
        <v>3047.1</v>
      </c>
      <c r="W71" s="48"/>
      <c r="X71" s="48"/>
      <c r="Y71" s="6" t="s">
        <v>145</v>
      </c>
      <c r="Z71" s="9">
        <v>1998</v>
      </c>
      <c r="AA71" s="177"/>
      <c r="AB71" s="6"/>
      <c r="AC71" s="6"/>
      <c r="AD71" s="197"/>
    </row>
    <row r="72" spans="1:30" ht="67.5" customHeight="1">
      <c r="A72" s="194"/>
      <c r="B72" s="17">
        <v>40</v>
      </c>
      <c r="C72" s="17">
        <v>175</v>
      </c>
      <c r="D72" s="17">
        <v>1</v>
      </c>
      <c r="E72" s="199"/>
      <c r="F72" s="4" t="s">
        <v>139</v>
      </c>
      <c r="G72" s="188"/>
      <c r="H72" s="164"/>
      <c r="I72" s="164"/>
      <c r="J72" s="224"/>
      <c r="K72" s="41">
        <f t="shared" si="4"/>
        <v>0</v>
      </c>
      <c r="L72" s="42" t="s">
        <v>259</v>
      </c>
      <c r="M72" s="43">
        <v>475.3</v>
      </c>
      <c r="N72" s="44">
        <f t="shared" si="5"/>
        <v>5703.6</v>
      </c>
      <c r="O72" s="52" t="s">
        <v>149</v>
      </c>
      <c r="P72" s="20" t="s">
        <v>24</v>
      </c>
      <c r="Q72" s="164"/>
      <c r="R72" s="235"/>
      <c r="S72" s="167"/>
      <c r="T72" s="170"/>
      <c r="U72" s="46">
        <v>3131.66</v>
      </c>
      <c r="V72" s="47">
        <v>3131.66</v>
      </c>
      <c r="W72" s="48"/>
      <c r="X72" s="48"/>
      <c r="Y72" s="6" t="s">
        <v>145</v>
      </c>
      <c r="Z72" s="9">
        <v>1998</v>
      </c>
      <c r="AA72" s="177"/>
      <c r="AB72" s="6"/>
      <c r="AC72" s="6"/>
      <c r="AD72" s="197"/>
    </row>
    <row r="73" spans="1:30" ht="45">
      <c r="A73" s="194"/>
      <c r="B73" s="17">
        <v>40</v>
      </c>
      <c r="C73" s="17">
        <v>175</v>
      </c>
      <c r="D73" s="17">
        <v>1</v>
      </c>
      <c r="E73" s="199"/>
      <c r="F73" s="4" t="s">
        <v>139</v>
      </c>
      <c r="G73" s="188"/>
      <c r="H73" s="164"/>
      <c r="I73" s="164"/>
      <c r="J73" s="224"/>
      <c r="K73" s="41">
        <f t="shared" si="4"/>
        <v>0</v>
      </c>
      <c r="L73" s="42" t="s">
        <v>259</v>
      </c>
      <c r="M73" s="43">
        <v>165</v>
      </c>
      <c r="N73" s="44">
        <f t="shared" si="5"/>
        <v>1980</v>
      </c>
      <c r="O73" s="45" t="s">
        <v>157</v>
      </c>
      <c r="P73" s="20" t="s">
        <v>25</v>
      </c>
      <c r="Q73" s="164"/>
      <c r="R73" s="235"/>
      <c r="S73" s="167"/>
      <c r="T73" s="170"/>
      <c r="U73" s="46">
        <v>774.69</v>
      </c>
      <c r="V73" s="47">
        <v>774.69</v>
      </c>
      <c r="W73" s="48"/>
      <c r="X73" s="48"/>
      <c r="Y73" s="6" t="s">
        <v>145</v>
      </c>
      <c r="Z73" s="9">
        <v>1998</v>
      </c>
      <c r="AA73" s="177"/>
      <c r="AB73" s="6"/>
      <c r="AC73" s="6"/>
      <c r="AD73" s="197"/>
    </row>
    <row r="74" spans="1:30" ht="45">
      <c r="A74" s="194"/>
      <c r="B74" s="17">
        <v>40</v>
      </c>
      <c r="C74" s="17">
        <v>175</v>
      </c>
      <c r="D74" s="17">
        <v>1</v>
      </c>
      <c r="E74" s="199"/>
      <c r="F74" s="4"/>
      <c r="G74" s="188"/>
      <c r="H74" s="164"/>
      <c r="I74" s="164"/>
      <c r="J74" s="224"/>
      <c r="K74" s="41">
        <f t="shared" si="4"/>
        <v>0</v>
      </c>
      <c r="L74" s="42" t="s">
        <v>259</v>
      </c>
      <c r="M74" s="43">
        <v>132</v>
      </c>
      <c r="N74" s="44">
        <f t="shared" si="5"/>
        <v>1584</v>
      </c>
      <c r="O74" s="52" t="s">
        <v>135</v>
      </c>
      <c r="P74" s="20" t="s">
        <v>26</v>
      </c>
      <c r="Q74" s="164"/>
      <c r="R74" s="235"/>
      <c r="S74" s="167"/>
      <c r="T74" s="170"/>
      <c r="U74" s="46">
        <v>1239.5</v>
      </c>
      <c r="V74" s="47">
        <v>1239.5</v>
      </c>
      <c r="W74" s="48"/>
      <c r="X74" s="48"/>
      <c r="Y74" s="6" t="s">
        <v>145</v>
      </c>
      <c r="Z74" s="9">
        <v>1998</v>
      </c>
      <c r="AA74" s="177"/>
      <c r="AB74" s="6"/>
      <c r="AC74" s="6"/>
      <c r="AD74" s="197"/>
    </row>
    <row r="75" spans="1:30" ht="45">
      <c r="A75" s="194"/>
      <c r="B75" s="17">
        <v>40</v>
      </c>
      <c r="C75" s="17">
        <v>175</v>
      </c>
      <c r="D75" s="17">
        <v>1</v>
      </c>
      <c r="E75" s="199"/>
      <c r="F75" s="4" t="s">
        <v>139</v>
      </c>
      <c r="G75" s="188"/>
      <c r="H75" s="164"/>
      <c r="I75" s="164"/>
      <c r="J75" s="224"/>
      <c r="K75" s="41">
        <f t="shared" si="4"/>
        <v>0</v>
      </c>
      <c r="L75" s="42" t="s">
        <v>259</v>
      </c>
      <c r="M75" s="43">
        <v>165</v>
      </c>
      <c r="N75" s="44">
        <f t="shared" si="5"/>
        <v>1980</v>
      </c>
      <c r="O75" s="52" t="s">
        <v>135</v>
      </c>
      <c r="P75" s="20" t="s">
        <v>27</v>
      </c>
      <c r="Q75" s="164"/>
      <c r="R75" s="235"/>
      <c r="S75" s="167"/>
      <c r="T75" s="170"/>
      <c r="U75" s="46">
        <v>774.69</v>
      </c>
      <c r="V75" s="47">
        <v>774.69</v>
      </c>
      <c r="W75" s="48"/>
      <c r="X75" s="48"/>
      <c r="Y75" s="6" t="s">
        <v>145</v>
      </c>
      <c r="Z75" s="9">
        <v>2000</v>
      </c>
      <c r="AA75" s="177"/>
      <c r="AB75" s="6"/>
      <c r="AC75" s="6"/>
      <c r="AD75" s="197"/>
    </row>
    <row r="76" spans="1:30" ht="13.5" customHeight="1">
      <c r="A76" s="195"/>
      <c r="B76" s="17">
        <v>40</v>
      </c>
      <c r="C76" s="17">
        <v>175</v>
      </c>
      <c r="D76" s="17">
        <v>1</v>
      </c>
      <c r="E76" s="199"/>
      <c r="F76" s="4" t="s">
        <v>139</v>
      </c>
      <c r="G76" s="189"/>
      <c r="H76" s="165"/>
      <c r="I76" s="165"/>
      <c r="J76" s="225"/>
      <c r="K76" s="41">
        <f t="shared" si="4"/>
        <v>0</v>
      </c>
      <c r="L76" s="42" t="s">
        <v>259</v>
      </c>
      <c r="M76" s="43">
        <v>82.5</v>
      </c>
      <c r="N76" s="44">
        <f t="shared" si="5"/>
        <v>990</v>
      </c>
      <c r="O76" s="45" t="s">
        <v>136</v>
      </c>
      <c r="P76" s="20"/>
      <c r="Q76" s="165"/>
      <c r="R76" s="236"/>
      <c r="S76" s="168"/>
      <c r="T76" s="171"/>
      <c r="U76" s="46">
        <v>774.69</v>
      </c>
      <c r="V76" s="47">
        <v>774.69</v>
      </c>
      <c r="W76" s="48"/>
      <c r="X76" s="48"/>
      <c r="Y76" s="6" t="s">
        <v>145</v>
      </c>
      <c r="Z76" s="9"/>
      <c r="AA76" s="177"/>
      <c r="AB76" s="6"/>
      <c r="AC76" s="6"/>
      <c r="AD76" s="198"/>
    </row>
    <row r="77" spans="1:30" ht="59.25" customHeight="1">
      <c r="A77" s="145">
        <v>55</v>
      </c>
      <c r="B77" s="17"/>
      <c r="C77" s="17"/>
      <c r="D77" s="17"/>
      <c r="E77" s="199"/>
      <c r="F77" s="4"/>
      <c r="G77" s="151" t="s">
        <v>102</v>
      </c>
      <c r="H77" s="9" t="s">
        <v>199</v>
      </c>
      <c r="I77" s="9" t="s">
        <v>106</v>
      </c>
      <c r="J77" s="147">
        <v>25</v>
      </c>
      <c r="K77" s="41">
        <f t="shared" si="4"/>
        <v>25</v>
      </c>
      <c r="L77" s="42"/>
      <c r="M77" s="43"/>
      <c r="N77" s="44"/>
      <c r="O77" s="45"/>
      <c r="P77" s="20"/>
      <c r="Q77" s="154" t="s">
        <v>38</v>
      </c>
      <c r="R77" s="149"/>
      <c r="S77" s="148"/>
      <c r="T77" s="143">
        <v>78.599999999999994</v>
      </c>
      <c r="U77" s="46"/>
      <c r="V77" s="47"/>
      <c r="W77" s="48"/>
      <c r="X77" s="48"/>
      <c r="Y77" s="6"/>
      <c r="Z77" s="9"/>
      <c r="AA77" s="16"/>
      <c r="AB77" s="6"/>
      <c r="AC77" s="6"/>
      <c r="AD77" s="146"/>
    </row>
    <row r="78" spans="1:30" ht="160.5" customHeight="1">
      <c r="A78" s="30">
        <v>56</v>
      </c>
      <c r="B78" s="17">
        <v>9</v>
      </c>
      <c r="C78" s="17">
        <v>13</v>
      </c>
      <c r="D78" s="17">
        <v>4</v>
      </c>
      <c r="E78" s="199"/>
      <c r="F78" s="4" t="s">
        <v>140</v>
      </c>
      <c r="G78" s="39" t="s">
        <v>366</v>
      </c>
      <c r="H78" s="9" t="s">
        <v>199</v>
      </c>
      <c r="I78" s="9" t="s">
        <v>106</v>
      </c>
      <c r="J78" s="41">
        <v>16</v>
      </c>
      <c r="K78" s="41">
        <f t="shared" si="4"/>
        <v>16</v>
      </c>
      <c r="L78" s="42" t="s">
        <v>250</v>
      </c>
      <c r="M78" s="43">
        <v>77.5</v>
      </c>
      <c r="N78" s="44">
        <f t="shared" si="5"/>
        <v>930</v>
      </c>
      <c r="O78" s="45" t="s">
        <v>149</v>
      </c>
      <c r="P78" s="20" t="s">
        <v>294</v>
      </c>
      <c r="Q78" s="113" t="s">
        <v>187</v>
      </c>
      <c r="R78" s="123"/>
      <c r="S78" s="123"/>
      <c r="T78" s="124">
        <v>263</v>
      </c>
      <c r="U78" s="46">
        <v>3600</v>
      </c>
      <c r="V78" s="47">
        <v>930</v>
      </c>
      <c r="W78" s="50"/>
      <c r="X78" s="50"/>
      <c r="Y78" s="6" t="s">
        <v>148</v>
      </c>
      <c r="Z78" s="9">
        <v>1999</v>
      </c>
      <c r="AA78" s="71" t="s">
        <v>141</v>
      </c>
      <c r="AB78" s="6"/>
      <c r="AC78" s="6"/>
      <c r="AD78" s="88" t="s">
        <v>390</v>
      </c>
    </row>
    <row r="79" spans="1:30" ht="54">
      <c r="A79" s="30">
        <v>57</v>
      </c>
      <c r="B79" s="17">
        <v>98</v>
      </c>
      <c r="C79" s="17">
        <v>32</v>
      </c>
      <c r="D79" s="17">
        <v>2</v>
      </c>
      <c r="E79" s="199"/>
      <c r="F79" s="4" t="s">
        <v>140</v>
      </c>
      <c r="G79" s="39" t="s">
        <v>383</v>
      </c>
      <c r="H79" s="9" t="s">
        <v>200</v>
      </c>
      <c r="I79" s="9" t="s">
        <v>229</v>
      </c>
      <c r="J79" s="41">
        <v>177</v>
      </c>
      <c r="K79" s="41">
        <f t="shared" si="4"/>
        <v>165.6</v>
      </c>
      <c r="L79" s="42" t="s">
        <v>250</v>
      </c>
      <c r="M79" s="43">
        <v>513.36</v>
      </c>
      <c r="N79" s="44">
        <f t="shared" si="5"/>
        <v>6160.32</v>
      </c>
      <c r="O79" s="52" t="s">
        <v>135</v>
      </c>
      <c r="P79" s="20" t="s">
        <v>295</v>
      </c>
      <c r="Q79" s="113" t="s">
        <v>145</v>
      </c>
      <c r="R79" s="123">
        <v>42611</v>
      </c>
      <c r="S79" s="123">
        <v>44801</v>
      </c>
      <c r="T79" s="124">
        <v>1530</v>
      </c>
      <c r="U79" s="46">
        <v>10100</v>
      </c>
      <c r="V79" s="47">
        <v>6160.32</v>
      </c>
      <c r="W79" s="50"/>
      <c r="X79" s="50"/>
      <c r="Y79" s="6" t="s">
        <v>145</v>
      </c>
      <c r="Z79" s="9">
        <v>2004</v>
      </c>
      <c r="AA79" s="71" t="s">
        <v>141</v>
      </c>
      <c r="AB79" s="6"/>
      <c r="AC79" s="6"/>
      <c r="AD79" s="6"/>
    </row>
    <row r="80" spans="1:30" ht="54">
      <c r="A80" s="30">
        <v>58</v>
      </c>
      <c r="B80" s="17">
        <v>98</v>
      </c>
      <c r="C80" s="17">
        <v>32</v>
      </c>
      <c r="D80" s="17">
        <v>1</v>
      </c>
      <c r="E80" s="199"/>
      <c r="F80" s="69" t="s">
        <v>140</v>
      </c>
      <c r="G80" s="39" t="s">
        <v>15</v>
      </c>
      <c r="H80" s="9" t="s">
        <v>200</v>
      </c>
      <c r="I80" s="9" t="s">
        <v>229</v>
      </c>
      <c r="J80" s="97">
        <v>259.88</v>
      </c>
      <c r="K80" s="86">
        <f t="shared" si="4"/>
        <v>231.9</v>
      </c>
      <c r="L80" s="83" t="s">
        <v>14</v>
      </c>
      <c r="M80" s="43">
        <v>742.08</v>
      </c>
      <c r="N80" s="44">
        <f t="shared" si="5"/>
        <v>8904.9599999999991</v>
      </c>
      <c r="O80" s="45" t="s">
        <v>149</v>
      </c>
      <c r="P80" s="20" t="s">
        <v>296</v>
      </c>
      <c r="Q80" s="113" t="s">
        <v>186</v>
      </c>
      <c r="R80" s="123">
        <v>42348</v>
      </c>
      <c r="S80" s="123">
        <v>44539</v>
      </c>
      <c r="T80" s="124">
        <v>0</v>
      </c>
      <c r="U80" s="46">
        <v>18400</v>
      </c>
      <c r="V80" s="47">
        <v>8904.9599999999991</v>
      </c>
      <c r="W80" s="50"/>
      <c r="X80" s="50"/>
      <c r="Y80" s="6" t="s">
        <v>145</v>
      </c>
      <c r="Z80" s="9">
        <v>2013</v>
      </c>
      <c r="AA80" s="71" t="s">
        <v>141</v>
      </c>
      <c r="AB80" s="6" t="s">
        <v>148</v>
      </c>
      <c r="AC80" s="6" t="s">
        <v>145</v>
      </c>
      <c r="AD80" s="6"/>
    </row>
    <row r="81" spans="1:30" ht="54">
      <c r="A81" s="30">
        <v>59</v>
      </c>
      <c r="B81" s="17">
        <v>98</v>
      </c>
      <c r="C81" s="17">
        <v>32</v>
      </c>
      <c r="D81" s="17"/>
      <c r="E81" s="199"/>
      <c r="F81" s="69" t="s">
        <v>140</v>
      </c>
      <c r="G81" s="39" t="s">
        <v>297</v>
      </c>
      <c r="H81" s="9" t="s">
        <v>200</v>
      </c>
      <c r="I81" s="9" t="s">
        <v>229</v>
      </c>
      <c r="J81" s="41">
        <v>113</v>
      </c>
      <c r="K81" s="41">
        <f t="shared" si="4"/>
        <v>113</v>
      </c>
      <c r="L81" s="42" t="s">
        <v>250</v>
      </c>
      <c r="M81" s="43">
        <v>350.3</v>
      </c>
      <c r="N81" s="44">
        <f t="shared" si="5"/>
        <v>4203.6000000000004</v>
      </c>
      <c r="O81" s="45" t="s">
        <v>149</v>
      </c>
      <c r="P81" s="87" t="s">
        <v>331</v>
      </c>
      <c r="Q81" s="113" t="s">
        <v>145</v>
      </c>
      <c r="R81" s="123">
        <v>42307</v>
      </c>
      <c r="S81" s="123">
        <v>44498</v>
      </c>
      <c r="T81" s="124">
        <v>0</v>
      </c>
      <c r="U81" s="46">
        <v>3661.2</v>
      </c>
      <c r="V81" s="47">
        <v>3661.2</v>
      </c>
      <c r="W81" s="50"/>
      <c r="X81" s="50"/>
      <c r="Y81" s="6" t="s">
        <v>145</v>
      </c>
      <c r="Z81" s="9">
        <v>2012</v>
      </c>
      <c r="AA81" s="71" t="s">
        <v>141</v>
      </c>
      <c r="AB81" s="6"/>
      <c r="AC81" s="6"/>
      <c r="AD81" s="6"/>
    </row>
    <row r="82" spans="1:30" ht="45">
      <c r="A82" s="30">
        <v>60</v>
      </c>
      <c r="B82" s="17">
        <v>97</v>
      </c>
      <c r="C82" s="17">
        <v>715</v>
      </c>
      <c r="D82" s="21" t="s">
        <v>223</v>
      </c>
      <c r="E82" s="199"/>
      <c r="F82" s="4" t="s">
        <v>140</v>
      </c>
      <c r="G82" s="39" t="s">
        <v>36</v>
      </c>
      <c r="H82" s="9" t="s">
        <v>122</v>
      </c>
      <c r="I82" s="9" t="s">
        <v>132</v>
      </c>
      <c r="J82" s="41">
        <v>149</v>
      </c>
      <c r="K82" s="41">
        <f t="shared" si="4"/>
        <v>143.19999999999999</v>
      </c>
      <c r="L82" s="42" t="s">
        <v>250</v>
      </c>
      <c r="M82" s="43">
        <v>443.92</v>
      </c>
      <c r="N82" s="44">
        <f t="shared" si="5"/>
        <v>5327.04</v>
      </c>
      <c r="O82" s="45" t="s">
        <v>149</v>
      </c>
      <c r="P82" s="20" t="s">
        <v>298</v>
      </c>
      <c r="Q82" s="113" t="s">
        <v>145</v>
      </c>
      <c r="R82" s="126">
        <v>38115</v>
      </c>
      <c r="S82" s="126">
        <v>45430</v>
      </c>
      <c r="T82" s="124">
        <v>0</v>
      </c>
      <c r="U82" s="46">
        <v>5900</v>
      </c>
      <c r="V82" s="47">
        <v>5327.04</v>
      </c>
      <c r="W82" s="48"/>
      <c r="X82" s="48"/>
      <c r="Y82" s="6" t="s">
        <v>148</v>
      </c>
      <c r="Z82" s="9">
        <v>2004</v>
      </c>
      <c r="AA82" s="16" t="s">
        <v>182</v>
      </c>
      <c r="AB82" s="6"/>
      <c r="AC82" s="6"/>
      <c r="AD82" s="4"/>
    </row>
    <row r="83" spans="1:30" ht="74.25" customHeight="1">
      <c r="A83" s="30">
        <v>61</v>
      </c>
      <c r="B83" s="17"/>
      <c r="C83" s="17"/>
      <c r="D83" s="21"/>
      <c r="E83" s="199"/>
      <c r="F83" s="4"/>
      <c r="G83" s="39" t="s">
        <v>143</v>
      </c>
      <c r="H83" s="9" t="s">
        <v>9</v>
      </c>
      <c r="I83" s="9" t="s">
        <v>399</v>
      </c>
      <c r="J83" s="41">
        <v>600</v>
      </c>
      <c r="K83" s="41">
        <f t="shared" si="4"/>
        <v>504</v>
      </c>
      <c r="L83" s="42"/>
      <c r="M83" s="43"/>
      <c r="N83" s="44"/>
      <c r="O83" s="45"/>
      <c r="P83" s="20"/>
      <c r="Q83" s="113" t="s">
        <v>145</v>
      </c>
      <c r="R83" s="126">
        <v>37398</v>
      </c>
      <c r="S83" s="126">
        <v>46528</v>
      </c>
      <c r="T83" s="124">
        <v>0</v>
      </c>
      <c r="U83" s="46"/>
      <c r="V83" s="47"/>
      <c r="W83" s="48"/>
      <c r="X83" s="48"/>
      <c r="Y83" s="6"/>
      <c r="Z83" s="9"/>
      <c r="AA83" s="16"/>
      <c r="AB83" s="6"/>
      <c r="AC83" s="6"/>
      <c r="AD83" s="4"/>
    </row>
    <row r="84" spans="1:30" ht="148.5" customHeight="1">
      <c r="A84" s="30">
        <v>62</v>
      </c>
      <c r="B84" s="17">
        <v>22</v>
      </c>
      <c r="C84" s="17">
        <v>51</v>
      </c>
      <c r="D84" s="17" t="s">
        <v>224</v>
      </c>
      <c r="E84" s="199"/>
      <c r="F84" s="4" t="s">
        <v>140</v>
      </c>
      <c r="G84" s="39" t="s">
        <v>367</v>
      </c>
      <c r="H84" s="9" t="s">
        <v>273</v>
      </c>
      <c r="I84" s="9" t="s">
        <v>225</v>
      </c>
      <c r="J84" s="41">
        <v>523</v>
      </c>
      <c r="K84" s="41">
        <f t="shared" si="4"/>
        <v>442.4</v>
      </c>
      <c r="L84" s="42" t="s">
        <v>250</v>
      </c>
      <c r="M84" s="43">
        <v>419.12</v>
      </c>
      <c r="N84" s="44">
        <f t="shared" si="5"/>
        <v>5029.4399999999996</v>
      </c>
      <c r="O84" s="52" t="s">
        <v>135</v>
      </c>
      <c r="P84" s="20" t="s">
        <v>299</v>
      </c>
      <c r="Q84" s="113" t="s">
        <v>187</v>
      </c>
      <c r="R84" s="126"/>
      <c r="S84" s="123"/>
      <c r="T84" s="124">
        <v>0</v>
      </c>
      <c r="U84" s="46">
        <v>4500</v>
      </c>
      <c r="V84" s="47">
        <v>4500</v>
      </c>
      <c r="W84" s="48"/>
      <c r="X84" s="48"/>
      <c r="Y84" s="6" t="s">
        <v>148</v>
      </c>
      <c r="Z84" s="9">
        <v>2008</v>
      </c>
      <c r="AA84" s="16"/>
      <c r="AB84" s="6"/>
      <c r="AC84" s="6"/>
      <c r="AD84" s="88" t="s">
        <v>390</v>
      </c>
    </row>
    <row r="85" spans="1:30" ht="45">
      <c r="A85" s="30">
        <v>63</v>
      </c>
      <c r="B85" s="17">
        <v>6</v>
      </c>
      <c r="C85" s="17">
        <v>78</v>
      </c>
      <c r="D85" s="17">
        <v>2</v>
      </c>
      <c r="E85" s="199"/>
      <c r="F85" s="4" t="s">
        <v>139</v>
      </c>
      <c r="G85" s="39" t="s">
        <v>300</v>
      </c>
      <c r="H85" s="9" t="s">
        <v>274</v>
      </c>
      <c r="I85" s="9" t="s">
        <v>123</v>
      </c>
      <c r="J85" s="41">
        <v>140</v>
      </c>
      <c r="K85" s="41">
        <f t="shared" si="4"/>
        <v>136</v>
      </c>
      <c r="L85" s="42" t="s">
        <v>250</v>
      </c>
      <c r="M85" s="43">
        <v>421.6</v>
      </c>
      <c r="N85" s="44">
        <f t="shared" si="5"/>
        <v>5059.2</v>
      </c>
      <c r="O85" s="45" t="s">
        <v>136</v>
      </c>
      <c r="P85" s="20" t="s">
        <v>40</v>
      </c>
      <c r="Q85" s="113" t="s">
        <v>38</v>
      </c>
      <c r="R85" s="126">
        <v>40909</v>
      </c>
      <c r="S85" s="126">
        <v>42369</v>
      </c>
      <c r="T85" s="124">
        <v>0</v>
      </c>
      <c r="U85" s="46">
        <v>8000</v>
      </c>
      <c r="V85" s="47">
        <v>5059.2</v>
      </c>
      <c r="W85" s="48"/>
      <c r="X85" s="48"/>
      <c r="Y85" s="6" t="s">
        <v>148</v>
      </c>
      <c r="Z85" s="9">
        <v>2009</v>
      </c>
      <c r="AA85" s="16"/>
      <c r="AB85" s="6"/>
      <c r="AC85" s="6"/>
      <c r="AD85" s="6"/>
    </row>
    <row r="86" spans="1:30" ht="54">
      <c r="A86" s="30">
        <v>64</v>
      </c>
      <c r="B86" s="17">
        <v>95</v>
      </c>
      <c r="C86" s="17">
        <v>204</v>
      </c>
      <c r="D86" s="17"/>
      <c r="E86" s="199"/>
      <c r="F86" s="4" t="s">
        <v>139</v>
      </c>
      <c r="G86" s="39" t="s">
        <v>318</v>
      </c>
      <c r="H86" s="9" t="s">
        <v>115</v>
      </c>
      <c r="I86" s="9" t="s">
        <v>171</v>
      </c>
      <c r="J86" s="41">
        <v>218</v>
      </c>
      <c r="K86" s="41">
        <f t="shared" si="4"/>
        <v>198.4</v>
      </c>
      <c r="L86" s="42" t="s">
        <v>250</v>
      </c>
      <c r="M86" s="43">
        <v>615.04</v>
      </c>
      <c r="N86" s="44">
        <f t="shared" si="5"/>
        <v>7380.48</v>
      </c>
      <c r="O86" s="45" t="s">
        <v>157</v>
      </c>
      <c r="P86" s="20" t="s">
        <v>301</v>
      </c>
      <c r="Q86" s="113" t="s">
        <v>38</v>
      </c>
      <c r="R86" s="126">
        <v>39050</v>
      </c>
      <c r="S86" s="123">
        <v>40510</v>
      </c>
      <c r="T86" s="124">
        <v>0</v>
      </c>
      <c r="U86" s="46">
        <v>7000</v>
      </c>
      <c r="V86" s="47">
        <v>7000</v>
      </c>
      <c r="W86" s="48"/>
      <c r="X86" s="48"/>
      <c r="Y86" s="6" t="s">
        <v>148</v>
      </c>
      <c r="Z86" s="9">
        <v>2006</v>
      </c>
      <c r="AA86" s="177" t="s">
        <v>139</v>
      </c>
      <c r="AB86" s="6"/>
      <c r="AC86" s="6"/>
      <c r="AD86" s="6"/>
    </row>
    <row r="87" spans="1:30" ht="63">
      <c r="A87" s="30">
        <v>65</v>
      </c>
      <c r="B87" s="17">
        <v>95</v>
      </c>
      <c r="C87" s="17">
        <v>204</v>
      </c>
      <c r="D87" s="17"/>
      <c r="E87" s="199"/>
      <c r="F87" s="4" t="s">
        <v>139</v>
      </c>
      <c r="G87" s="39" t="s">
        <v>266</v>
      </c>
      <c r="H87" s="9" t="s">
        <v>115</v>
      </c>
      <c r="I87" s="9" t="s">
        <v>171</v>
      </c>
      <c r="J87" s="41">
        <v>218</v>
      </c>
      <c r="K87" s="41">
        <f t="shared" si="4"/>
        <v>198.4</v>
      </c>
      <c r="L87" s="42" t="s">
        <v>250</v>
      </c>
      <c r="M87" s="43">
        <v>615.04</v>
      </c>
      <c r="N87" s="44">
        <f t="shared" si="5"/>
        <v>7380.48</v>
      </c>
      <c r="O87" s="45" t="s">
        <v>157</v>
      </c>
      <c r="P87" s="20" t="s">
        <v>302</v>
      </c>
      <c r="Q87" s="113" t="s">
        <v>38</v>
      </c>
      <c r="R87" s="126">
        <v>39050</v>
      </c>
      <c r="S87" s="123">
        <v>40506</v>
      </c>
      <c r="T87" s="124">
        <v>0</v>
      </c>
      <c r="U87" s="46">
        <v>7000</v>
      </c>
      <c r="V87" s="47">
        <v>7000</v>
      </c>
      <c r="W87" s="48"/>
      <c r="X87" s="48"/>
      <c r="Y87" s="6" t="s">
        <v>148</v>
      </c>
      <c r="Z87" s="9">
        <v>2006</v>
      </c>
      <c r="AA87" s="177"/>
      <c r="AB87" s="6"/>
      <c r="AC87" s="6"/>
      <c r="AD87" s="6"/>
    </row>
    <row r="88" spans="1:30" ht="76.5" customHeight="1">
      <c r="A88" s="30">
        <v>66</v>
      </c>
      <c r="B88" s="17">
        <v>158</v>
      </c>
      <c r="C88" s="17">
        <v>988</v>
      </c>
      <c r="D88" s="17">
        <v>3</v>
      </c>
      <c r="E88" s="199"/>
      <c r="F88" s="4" t="s">
        <v>141</v>
      </c>
      <c r="G88" s="39" t="s">
        <v>48</v>
      </c>
      <c r="H88" s="9" t="s">
        <v>201</v>
      </c>
      <c r="I88" s="9" t="s">
        <v>400</v>
      </c>
      <c r="J88" s="41">
        <v>206</v>
      </c>
      <c r="K88" s="41">
        <f t="shared" si="4"/>
        <v>188.8</v>
      </c>
      <c r="L88" s="42" t="s">
        <v>260</v>
      </c>
      <c r="M88" s="43">
        <v>377.6</v>
      </c>
      <c r="N88" s="44">
        <f t="shared" si="5"/>
        <v>4531.2</v>
      </c>
      <c r="O88" s="45" t="s">
        <v>135</v>
      </c>
      <c r="P88" s="49"/>
      <c r="Q88" s="113" t="s">
        <v>38</v>
      </c>
      <c r="R88" s="126">
        <v>40179</v>
      </c>
      <c r="S88" s="126">
        <v>42004</v>
      </c>
      <c r="T88" s="124">
        <v>0</v>
      </c>
      <c r="U88" s="46">
        <v>5000</v>
      </c>
      <c r="V88" s="47">
        <v>4531.2</v>
      </c>
      <c r="W88" s="48"/>
      <c r="X88" s="48"/>
      <c r="Y88" s="6" t="s">
        <v>148</v>
      </c>
      <c r="Z88" s="9"/>
      <c r="AA88" s="16" t="s">
        <v>141</v>
      </c>
      <c r="AB88" s="6"/>
      <c r="AC88" s="6"/>
      <c r="AD88" s="6"/>
    </row>
    <row r="89" spans="1:30" ht="47.25">
      <c r="A89" s="30">
        <v>67</v>
      </c>
      <c r="B89" s="17"/>
      <c r="C89" s="17"/>
      <c r="D89" s="17"/>
      <c r="E89" s="199"/>
      <c r="F89" s="4"/>
      <c r="G89" s="39" t="s">
        <v>322</v>
      </c>
      <c r="H89" s="9" t="s">
        <v>345</v>
      </c>
      <c r="I89" s="9" t="s">
        <v>400</v>
      </c>
      <c r="J89" s="41">
        <v>144.26</v>
      </c>
      <c r="K89" s="41">
        <f t="shared" si="4"/>
        <v>139.41</v>
      </c>
      <c r="L89" s="42"/>
      <c r="M89" s="43"/>
      <c r="N89" s="44"/>
      <c r="O89" s="45" t="s">
        <v>157</v>
      </c>
      <c r="P89" s="49"/>
      <c r="Q89" s="113" t="s">
        <v>145</v>
      </c>
      <c r="R89" s="126">
        <v>42312</v>
      </c>
      <c r="S89" s="126">
        <v>44503</v>
      </c>
      <c r="T89" s="124">
        <v>0</v>
      </c>
      <c r="U89" s="46"/>
      <c r="V89" s="47"/>
      <c r="W89" s="48"/>
      <c r="X89" s="48"/>
      <c r="Y89" s="6"/>
      <c r="Z89" s="9"/>
      <c r="AA89" s="16"/>
      <c r="AB89" s="6"/>
      <c r="AC89" s="6"/>
      <c r="AD89" s="6"/>
    </row>
    <row r="90" spans="1:30" ht="69" customHeight="1">
      <c r="A90" s="30">
        <v>68</v>
      </c>
      <c r="B90" s="17">
        <v>158</v>
      </c>
      <c r="C90" s="17">
        <v>988</v>
      </c>
      <c r="D90" s="17">
        <v>3</v>
      </c>
      <c r="E90" s="199"/>
      <c r="F90" s="4"/>
      <c r="G90" s="39" t="s">
        <v>324</v>
      </c>
      <c r="H90" s="9" t="s">
        <v>201</v>
      </c>
      <c r="I90" s="9" t="s">
        <v>400</v>
      </c>
      <c r="J90" s="41">
        <v>110</v>
      </c>
      <c r="K90" s="41">
        <f t="shared" si="4"/>
        <v>110</v>
      </c>
      <c r="L90" s="42" t="s">
        <v>261</v>
      </c>
      <c r="M90" s="43">
        <v>682</v>
      </c>
      <c r="N90" s="44">
        <f t="shared" si="5"/>
        <v>8184</v>
      </c>
      <c r="O90" s="45" t="s">
        <v>135</v>
      </c>
      <c r="P90" s="49"/>
      <c r="Q90" s="113" t="s">
        <v>187</v>
      </c>
      <c r="R90" s="128"/>
      <c r="S90" s="128"/>
      <c r="T90" s="124">
        <v>0</v>
      </c>
      <c r="U90" s="46">
        <v>5700</v>
      </c>
      <c r="V90" s="47">
        <v>5700</v>
      </c>
      <c r="W90" s="48"/>
      <c r="X90" s="48"/>
      <c r="Y90" s="6" t="s">
        <v>145</v>
      </c>
      <c r="Z90" s="9"/>
      <c r="AA90" s="16" t="s">
        <v>139</v>
      </c>
      <c r="AB90" s="6"/>
      <c r="AC90" s="6"/>
      <c r="AD90" s="6"/>
    </row>
    <row r="91" spans="1:30" ht="63">
      <c r="A91" s="30">
        <v>69</v>
      </c>
      <c r="B91" s="17">
        <v>158</v>
      </c>
      <c r="C91" s="17">
        <v>988</v>
      </c>
      <c r="D91" s="17">
        <v>3</v>
      </c>
      <c r="E91" s="199"/>
      <c r="F91" s="4"/>
      <c r="G91" s="39" t="s">
        <v>49</v>
      </c>
      <c r="H91" s="9" t="s">
        <v>201</v>
      </c>
      <c r="I91" s="9" t="s">
        <v>400</v>
      </c>
      <c r="J91" s="41">
        <v>560</v>
      </c>
      <c r="K91" s="41">
        <v>560</v>
      </c>
      <c r="L91" s="42" t="s">
        <v>260</v>
      </c>
      <c r="M91" s="43">
        <v>100</v>
      </c>
      <c r="N91" s="44">
        <f t="shared" si="5"/>
        <v>1200</v>
      </c>
      <c r="O91" s="45" t="s">
        <v>149</v>
      </c>
      <c r="P91" s="49"/>
      <c r="Q91" s="113" t="s">
        <v>38</v>
      </c>
      <c r="R91" s="128"/>
      <c r="S91" s="128"/>
      <c r="T91" s="124">
        <v>0</v>
      </c>
      <c r="U91" s="46">
        <v>2500</v>
      </c>
      <c r="V91" s="47">
        <v>1200</v>
      </c>
      <c r="W91" s="48"/>
      <c r="X91" s="48"/>
      <c r="Y91" s="6" t="s">
        <v>148</v>
      </c>
      <c r="Z91" s="9"/>
      <c r="AA91" s="16" t="s">
        <v>141</v>
      </c>
      <c r="AB91" s="6"/>
      <c r="AC91" s="6"/>
      <c r="AD91" s="6"/>
    </row>
    <row r="92" spans="1:30" ht="60" customHeight="1">
      <c r="A92" s="30">
        <v>70</v>
      </c>
      <c r="B92" s="17">
        <v>158</v>
      </c>
      <c r="C92" s="17">
        <v>988</v>
      </c>
      <c r="D92" s="17">
        <v>3</v>
      </c>
      <c r="E92" s="199"/>
      <c r="F92" s="4" t="s">
        <v>141</v>
      </c>
      <c r="G92" s="39" t="s">
        <v>143</v>
      </c>
      <c r="H92" s="9" t="s">
        <v>201</v>
      </c>
      <c r="I92" s="9" t="s">
        <v>400</v>
      </c>
      <c r="J92" s="41">
        <v>159</v>
      </c>
      <c r="K92" s="41">
        <v>159</v>
      </c>
      <c r="L92" s="42" t="s">
        <v>260</v>
      </c>
      <c r="M92" s="43">
        <v>302.39999999999998</v>
      </c>
      <c r="N92" s="44">
        <f t="shared" si="5"/>
        <v>3628.8</v>
      </c>
      <c r="O92" s="52" t="s">
        <v>149</v>
      </c>
      <c r="P92" s="20"/>
      <c r="Q92" s="113" t="s">
        <v>38</v>
      </c>
      <c r="R92" s="123"/>
      <c r="S92" s="123"/>
      <c r="T92" s="124">
        <v>0</v>
      </c>
      <c r="U92" s="46">
        <v>16418.16</v>
      </c>
      <c r="V92" s="47">
        <v>11249.28</v>
      </c>
      <c r="W92" s="50"/>
      <c r="X92" s="50"/>
      <c r="Y92" s="6" t="s">
        <v>148</v>
      </c>
      <c r="Z92" s="9"/>
      <c r="AA92" s="16" t="s">
        <v>139</v>
      </c>
      <c r="AB92" s="6"/>
      <c r="AC92" s="6"/>
      <c r="AD92" s="6"/>
    </row>
    <row r="93" spans="1:30" ht="60" customHeight="1">
      <c r="A93" s="30">
        <v>71</v>
      </c>
      <c r="B93" s="17"/>
      <c r="C93" s="17"/>
      <c r="D93" s="17"/>
      <c r="E93" s="199"/>
      <c r="F93" s="4"/>
      <c r="G93" s="39" t="s">
        <v>403</v>
      </c>
      <c r="H93" s="9" t="s">
        <v>345</v>
      </c>
      <c r="I93" s="9" t="s">
        <v>400</v>
      </c>
      <c r="J93" s="41">
        <v>408</v>
      </c>
      <c r="K93" s="41"/>
      <c r="L93" s="42"/>
      <c r="M93" s="43"/>
      <c r="N93" s="44"/>
      <c r="O93" s="52"/>
      <c r="P93" s="20"/>
      <c r="Q93" s="113" t="s">
        <v>145</v>
      </c>
      <c r="R93" s="123">
        <v>41521</v>
      </c>
      <c r="S93" s="123">
        <v>50651</v>
      </c>
      <c r="T93" s="124">
        <v>0</v>
      </c>
      <c r="U93" s="46"/>
      <c r="V93" s="47"/>
      <c r="W93" s="50"/>
      <c r="X93" s="50"/>
      <c r="Y93" s="6"/>
      <c r="Z93" s="9"/>
      <c r="AA93" s="16"/>
      <c r="AB93" s="6"/>
      <c r="AC93" s="6"/>
      <c r="AD93" s="6"/>
    </row>
    <row r="94" spans="1:30" ht="72">
      <c r="A94" s="30">
        <v>72</v>
      </c>
      <c r="B94" s="17">
        <v>9</v>
      </c>
      <c r="C94" s="17">
        <v>12</v>
      </c>
      <c r="D94" s="17"/>
      <c r="E94" s="199"/>
      <c r="F94" s="69" t="s">
        <v>139</v>
      </c>
      <c r="G94" s="39" t="s">
        <v>165</v>
      </c>
      <c r="H94" s="9" t="s">
        <v>51</v>
      </c>
      <c r="I94" s="9" t="s">
        <v>226</v>
      </c>
      <c r="J94" s="41">
        <v>336</v>
      </c>
      <c r="K94" s="41">
        <f t="shared" si="4"/>
        <v>292.8</v>
      </c>
      <c r="L94" s="42" t="s">
        <v>255</v>
      </c>
      <c r="M94" s="43">
        <v>409.92</v>
      </c>
      <c r="N94" s="44">
        <f t="shared" si="5"/>
        <v>4919.04</v>
      </c>
      <c r="O94" s="45" t="s">
        <v>157</v>
      </c>
      <c r="P94" s="20" t="s">
        <v>267</v>
      </c>
      <c r="Q94" s="113" t="s">
        <v>38</v>
      </c>
      <c r="R94" s="123">
        <v>41639</v>
      </c>
      <c r="S94" s="123">
        <v>42369</v>
      </c>
      <c r="T94" s="124">
        <v>714.28</v>
      </c>
      <c r="U94" s="46">
        <v>6700</v>
      </c>
      <c r="V94" s="47">
        <v>4919.04</v>
      </c>
      <c r="W94" s="50"/>
      <c r="X94" s="50"/>
      <c r="Y94" s="6" t="s">
        <v>148</v>
      </c>
      <c r="Z94" s="9">
        <v>2013</v>
      </c>
      <c r="AA94" s="16" t="s">
        <v>141</v>
      </c>
      <c r="AB94" s="6"/>
      <c r="AC94" s="88" t="s">
        <v>145</v>
      </c>
      <c r="AD94" s="6"/>
    </row>
    <row r="95" spans="1:30" ht="45">
      <c r="A95" s="30">
        <v>73</v>
      </c>
      <c r="B95" s="17">
        <v>131</v>
      </c>
      <c r="C95" s="17">
        <v>41</v>
      </c>
      <c r="D95" s="17"/>
      <c r="E95" s="199"/>
      <c r="F95" s="4" t="s">
        <v>140</v>
      </c>
      <c r="G95" s="39" t="s">
        <v>137</v>
      </c>
      <c r="H95" s="9" t="s">
        <v>275</v>
      </c>
      <c r="I95" s="9" t="s">
        <v>125</v>
      </c>
      <c r="J95" s="41">
        <v>100</v>
      </c>
      <c r="K95" s="41">
        <f t="shared" si="4"/>
        <v>100</v>
      </c>
      <c r="L95" s="42" t="s">
        <v>260</v>
      </c>
      <c r="M95" s="43">
        <v>200</v>
      </c>
      <c r="N95" s="44">
        <f t="shared" si="5"/>
        <v>2400</v>
      </c>
      <c r="O95" s="45" t="s">
        <v>149</v>
      </c>
      <c r="P95" s="20" t="s">
        <v>52</v>
      </c>
      <c r="Q95" s="113" t="s">
        <v>38</v>
      </c>
      <c r="R95" s="123">
        <v>39538</v>
      </c>
      <c r="S95" s="123">
        <v>40999</v>
      </c>
      <c r="T95" s="124">
        <v>0</v>
      </c>
      <c r="U95" s="46">
        <v>1200</v>
      </c>
      <c r="V95" s="47">
        <v>1200</v>
      </c>
      <c r="W95" s="50"/>
      <c r="X95" s="50"/>
      <c r="Y95" s="6" t="s">
        <v>148</v>
      </c>
      <c r="Z95" s="9">
        <v>1995</v>
      </c>
      <c r="AA95" s="16"/>
      <c r="AB95" s="6"/>
      <c r="AC95" s="6"/>
      <c r="AD95" s="6"/>
    </row>
    <row r="96" spans="1:30" ht="90" customHeight="1">
      <c r="A96" s="30">
        <v>74</v>
      </c>
      <c r="B96" s="17">
        <v>103</v>
      </c>
      <c r="C96" s="17">
        <v>858</v>
      </c>
      <c r="D96" s="17"/>
      <c r="E96" s="199"/>
      <c r="F96" s="4" t="s">
        <v>139</v>
      </c>
      <c r="G96" s="39" t="s">
        <v>401</v>
      </c>
      <c r="H96" s="9" t="s">
        <v>58</v>
      </c>
      <c r="I96" s="9" t="s">
        <v>360</v>
      </c>
      <c r="J96" s="41">
        <v>260</v>
      </c>
      <c r="K96" s="41">
        <f t="shared" si="4"/>
        <v>232</v>
      </c>
      <c r="L96" s="42" t="s">
        <v>250</v>
      </c>
      <c r="M96" s="43">
        <v>719.2</v>
      </c>
      <c r="N96" s="44">
        <f t="shared" si="5"/>
        <v>8630.4</v>
      </c>
      <c r="O96" s="45" t="s">
        <v>149</v>
      </c>
      <c r="P96" s="20" t="s">
        <v>303</v>
      </c>
      <c r="Q96" s="113" t="s">
        <v>186</v>
      </c>
      <c r="R96" s="123">
        <v>42005</v>
      </c>
      <c r="S96" s="123">
        <v>43100</v>
      </c>
      <c r="T96" s="124">
        <v>0</v>
      </c>
      <c r="U96" s="46">
        <v>10200</v>
      </c>
      <c r="V96" s="47">
        <v>8630.4</v>
      </c>
      <c r="W96" s="50"/>
      <c r="X96" s="50"/>
      <c r="Y96" s="6"/>
      <c r="Z96" s="9">
        <v>2012</v>
      </c>
      <c r="AA96" s="16"/>
      <c r="AB96" s="6"/>
      <c r="AC96" s="6"/>
      <c r="AD96" s="116"/>
    </row>
    <row r="97" spans="1:30" ht="72" customHeight="1">
      <c r="A97" s="30">
        <v>75</v>
      </c>
      <c r="B97" s="17">
        <v>103</v>
      </c>
      <c r="C97" s="17">
        <v>858</v>
      </c>
      <c r="D97" s="17">
        <v>39</v>
      </c>
      <c r="E97" s="199"/>
      <c r="F97" s="69" t="s">
        <v>139</v>
      </c>
      <c r="G97" s="39" t="s">
        <v>57</v>
      </c>
      <c r="H97" s="9" t="s">
        <v>58</v>
      </c>
      <c r="I97" s="9" t="s">
        <v>360</v>
      </c>
      <c r="J97" s="41">
        <v>73.52</v>
      </c>
      <c r="K97" s="41">
        <f t="shared" si="4"/>
        <v>73.52</v>
      </c>
      <c r="L97" s="42" t="s">
        <v>59</v>
      </c>
      <c r="M97" s="43">
        <v>249.97</v>
      </c>
      <c r="N97" s="44">
        <f t="shared" si="5"/>
        <v>2999.64</v>
      </c>
      <c r="O97" s="45" t="s">
        <v>149</v>
      </c>
      <c r="P97" s="20" t="s">
        <v>60</v>
      </c>
      <c r="Q97" s="113" t="s">
        <v>145</v>
      </c>
      <c r="R97" s="123">
        <v>41418</v>
      </c>
      <c r="S97" s="123">
        <v>43608</v>
      </c>
      <c r="T97" s="124">
        <v>301.2</v>
      </c>
      <c r="U97" s="46">
        <v>0</v>
      </c>
      <c r="V97" s="47">
        <v>2999.64</v>
      </c>
      <c r="W97" s="50"/>
      <c r="X97" s="50"/>
      <c r="Y97" s="6" t="s">
        <v>145</v>
      </c>
      <c r="Z97" s="9">
        <v>2013</v>
      </c>
      <c r="AA97" s="16"/>
      <c r="AB97" s="6" t="s">
        <v>148</v>
      </c>
      <c r="AC97" s="6" t="s">
        <v>148</v>
      </c>
      <c r="AD97" s="116"/>
    </row>
    <row r="98" spans="1:30" ht="72" customHeight="1">
      <c r="A98" s="30">
        <v>76</v>
      </c>
      <c r="B98" s="17"/>
      <c r="C98" s="17"/>
      <c r="D98" s="17"/>
      <c r="E98" s="199"/>
      <c r="F98" s="69"/>
      <c r="G98" s="39" t="s">
        <v>404</v>
      </c>
      <c r="H98" s="9" t="s">
        <v>405</v>
      </c>
      <c r="I98" s="9" t="s">
        <v>406</v>
      </c>
      <c r="J98" s="41">
        <v>1200</v>
      </c>
      <c r="K98" s="41">
        <f t="shared" si="4"/>
        <v>984</v>
      </c>
      <c r="L98" s="42"/>
      <c r="M98" s="43"/>
      <c r="N98" s="44"/>
      <c r="O98" s="45"/>
      <c r="P98" s="20"/>
      <c r="Q98" s="113" t="s">
        <v>38</v>
      </c>
      <c r="R98" s="123"/>
      <c r="S98" s="123"/>
      <c r="T98" s="124">
        <v>0</v>
      </c>
      <c r="U98" s="46"/>
      <c r="V98" s="47"/>
      <c r="W98" s="50"/>
      <c r="X98" s="50"/>
      <c r="Y98" s="6"/>
      <c r="Z98" s="9"/>
      <c r="AA98" s="16"/>
      <c r="AB98" s="6"/>
      <c r="AC98" s="6"/>
      <c r="AD98" s="116"/>
    </row>
    <row r="99" spans="1:30" ht="76.5" customHeight="1">
      <c r="A99" s="30">
        <v>77</v>
      </c>
      <c r="B99" s="73">
        <v>36</v>
      </c>
      <c r="C99" s="73">
        <v>52</v>
      </c>
      <c r="D99" s="21"/>
      <c r="E99" s="199"/>
      <c r="F99" s="4" t="s">
        <v>140</v>
      </c>
      <c r="G99" s="74" t="s">
        <v>402</v>
      </c>
      <c r="H99" s="9" t="s">
        <v>159</v>
      </c>
      <c r="I99" s="9" t="s">
        <v>160</v>
      </c>
      <c r="J99" s="41">
        <v>466</v>
      </c>
      <c r="K99" s="41"/>
      <c r="L99" s="20" t="s">
        <v>161</v>
      </c>
      <c r="M99" s="41"/>
      <c r="N99" s="41"/>
      <c r="O99" s="77" t="s">
        <v>149</v>
      </c>
      <c r="P99" s="51" t="s">
        <v>162</v>
      </c>
      <c r="Q99" s="113" t="s">
        <v>38</v>
      </c>
      <c r="R99" s="123">
        <v>41640</v>
      </c>
      <c r="S99" s="123">
        <v>42735</v>
      </c>
      <c r="T99" s="124">
        <v>0</v>
      </c>
      <c r="U99" s="43"/>
      <c r="V99" s="43"/>
      <c r="W99" s="40"/>
      <c r="X99" s="40"/>
      <c r="Y99" s="75"/>
      <c r="Z99" s="9"/>
      <c r="AA99" s="76"/>
      <c r="AB99" s="76"/>
      <c r="AC99" s="76"/>
      <c r="AD99" s="73"/>
    </row>
    <row r="100" spans="1:30" ht="94.5" customHeight="1">
      <c r="A100" s="30">
        <v>78</v>
      </c>
      <c r="B100" s="17">
        <v>40</v>
      </c>
      <c r="C100" s="17">
        <v>377</v>
      </c>
      <c r="D100" s="17">
        <v>6</v>
      </c>
      <c r="E100" s="199"/>
      <c r="F100" s="4" t="s">
        <v>139</v>
      </c>
      <c r="G100" s="39" t="s">
        <v>178</v>
      </c>
      <c r="H100" s="9" t="s">
        <v>2</v>
      </c>
      <c r="I100" s="9" t="s">
        <v>360</v>
      </c>
      <c r="J100" s="41">
        <v>68.12</v>
      </c>
      <c r="K100" s="41">
        <f t="shared" si="4"/>
        <v>68.12</v>
      </c>
      <c r="L100" s="42" t="s">
        <v>259</v>
      </c>
      <c r="M100" s="43">
        <v>224.8</v>
      </c>
      <c r="N100" s="44">
        <f t="shared" si="5"/>
        <v>2697.6</v>
      </c>
      <c r="O100" s="45" t="s">
        <v>149</v>
      </c>
      <c r="P100" s="20" t="s">
        <v>46</v>
      </c>
      <c r="Q100" s="113" t="s">
        <v>145</v>
      </c>
      <c r="R100" s="126">
        <v>42219</v>
      </c>
      <c r="S100" s="126">
        <v>42735</v>
      </c>
      <c r="T100" s="124">
        <v>0</v>
      </c>
      <c r="U100" s="46">
        <v>3819.46</v>
      </c>
      <c r="V100" s="47">
        <v>2697.6</v>
      </c>
      <c r="W100" s="48"/>
      <c r="X100" s="48"/>
      <c r="Y100" s="6"/>
      <c r="Z100" s="9">
        <v>2012</v>
      </c>
      <c r="AA100" s="16"/>
      <c r="AB100" s="6"/>
      <c r="AC100" s="6"/>
      <c r="AD100" s="116"/>
    </row>
    <row r="101" spans="1:30" ht="94.5" customHeight="1">
      <c r="A101" s="30">
        <v>79</v>
      </c>
      <c r="B101" s="17"/>
      <c r="C101" s="17"/>
      <c r="D101" s="17"/>
      <c r="E101" s="138"/>
      <c r="F101" s="4"/>
      <c r="G101" s="39" t="s">
        <v>369</v>
      </c>
      <c r="H101" s="9" t="s">
        <v>370</v>
      </c>
      <c r="I101" s="9" t="s">
        <v>371</v>
      </c>
      <c r="J101" s="41">
        <v>312.94</v>
      </c>
      <c r="K101" s="41">
        <f t="shared" si="4"/>
        <v>274.35000000000002</v>
      </c>
      <c r="L101" s="42"/>
      <c r="M101" s="43"/>
      <c r="N101" s="44"/>
      <c r="O101" s="45"/>
      <c r="P101" s="20"/>
      <c r="Q101" s="113" t="s">
        <v>145</v>
      </c>
      <c r="R101" s="126">
        <v>42305</v>
      </c>
      <c r="S101" s="126">
        <v>44496</v>
      </c>
      <c r="T101" s="124">
        <v>0</v>
      </c>
      <c r="U101" s="46"/>
      <c r="V101" s="47"/>
      <c r="W101" s="48"/>
      <c r="X101" s="48"/>
      <c r="Y101" s="6"/>
      <c r="Z101" s="9"/>
      <c r="AA101" s="16"/>
      <c r="AB101" s="6"/>
      <c r="AC101" s="6"/>
      <c r="AD101" s="116"/>
    </row>
    <row r="102" spans="1:30" ht="82.5" customHeight="1">
      <c r="A102" s="30">
        <v>80</v>
      </c>
      <c r="B102" s="17">
        <v>174</v>
      </c>
      <c r="C102" s="17">
        <v>41</v>
      </c>
      <c r="D102" s="17"/>
      <c r="E102" s="201" t="s">
        <v>243</v>
      </c>
      <c r="F102" s="4" t="s">
        <v>139</v>
      </c>
      <c r="G102" s="39" t="s">
        <v>368</v>
      </c>
      <c r="H102" s="9" t="s">
        <v>276</v>
      </c>
      <c r="I102" s="9" t="s">
        <v>227</v>
      </c>
      <c r="J102" s="41">
        <v>450</v>
      </c>
      <c r="K102" s="41">
        <f t="shared" ref="K102:K111" si="6">IF(J102&gt;=120,(J102-120)*0.8+120,J102*1)</f>
        <v>384</v>
      </c>
      <c r="L102" s="42" t="s">
        <v>262</v>
      </c>
      <c r="M102" s="43">
        <v>1728</v>
      </c>
      <c r="N102" s="44">
        <f t="shared" ref="N102:N111" si="7">M102*12</f>
        <v>20736</v>
      </c>
      <c r="O102" s="45" t="s">
        <v>135</v>
      </c>
      <c r="P102" s="20" t="s">
        <v>304</v>
      </c>
      <c r="Q102" s="113" t="s">
        <v>38</v>
      </c>
      <c r="R102" s="126"/>
      <c r="S102" s="126"/>
      <c r="T102" s="124">
        <v>0</v>
      </c>
      <c r="U102" s="46">
        <v>16000</v>
      </c>
      <c r="V102" s="47">
        <v>16000</v>
      </c>
      <c r="W102" s="48"/>
      <c r="X102" s="48"/>
      <c r="Y102" s="6" t="s">
        <v>148</v>
      </c>
      <c r="Z102" s="9">
        <v>2010</v>
      </c>
      <c r="AA102" s="16" t="s">
        <v>141</v>
      </c>
      <c r="AB102" s="6"/>
      <c r="AC102" s="6"/>
      <c r="AD102" s="6"/>
    </row>
    <row r="103" spans="1:30" ht="87" customHeight="1">
      <c r="A103" s="30">
        <v>81</v>
      </c>
      <c r="B103" s="17">
        <v>198</v>
      </c>
      <c r="C103" s="17">
        <v>34</v>
      </c>
      <c r="D103" s="21" t="s">
        <v>228</v>
      </c>
      <c r="E103" s="202"/>
      <c r="F103" s="4" t="s">
        <v>140</v>
      </c>
      <c r="G103" s="39" t="s">
        <v>94</v>
      </c>
      <c r="H103" s="9" t="s">
        <v>202</v>
      </c>
      <c r="I103" s="9" t="s">
        <v>166</v>
      </c>
      <c r="J103" s="41">
        <v>578</v>
      </c>
      <c r="K103" s="41">
        <f t="shared" si="6"/>
        <v>486.4</v>
      </c>
      <c r="L103" s="42" t="s">
        <v>262</v>
      </c>
      <c r="M103" s="43">
        <v>2188.8000000000002</v>
      </c>
      <c r="N103" s="44">
        <f t="shared" si="7"/>
        <v>26265.599999999999</v>
      </c>
      <c r="O103" s="45" t="s">
        <v>149</v>
      </c>
      <c r="P103" s="20" t="s">
        <v>305</v>
      </c>
      <c r="Q103" s="113" t="s">
        <v>145</v>
      </c>
      <c r="R103" s="126">
        <v>42156</v>
      </c>
      <c r="S103" s="123">
        <v>43616</v>
      </c>
      <c r="T103" s="124">
        <v>0</v>
      </c>
      <c r="U103" s="46">
        <v>23900</v>
      </c>
      <c r="V103" s="47">
        <v>23900</v>
      </c>
      <c r="W103" s="48"/>
      <c r="X103" s="48"/>
      <c r="Y103" s="6" t="s">
        <v>148</v>
      </c>
      <c r="Z103" s="9">
        <v>2010</v>
      </c>
      <c r="AA103" s="16"/>
      <c r="AB103" s="6"/>
      <c r="AC103" s="6"/>
      <c r="AD103" s="6"/>
    </row>
    <row r="104" spans="1:30" ht="67.5" customHeight="1">
      <c r="A104" s="30">
        <v>82</v>
      </c>
      <c r="B104" s="17">
        <v>235</v>
      </c>
      <c r="C104" s="17">
        <v>54</v>
      </c>
      <c r="D104" s="17"/>
      <c r="E104" s="202"/>
      <c r="F104" s="69" t="s">
        <v>141</v>
      </c>
      <c r="G104" s="39" t="s">
        <v>163</v>
      </c>
      <c r="H104" s="9" t="s">
        <v>277</v>
      </c>
      <c r="I104" s="9" t="s">
        <v>264</v>
      </c>
      <c r="J104" s="41">
        <v>1520</v>
      </c>
      <c r="K104" s="41">
        <v>1520</v>
      </c>
      <c r="L104" s="42" t="s">
        <v>278</v>
      </c>
      <c r="M104" s="43">
        <v>26</v>
      </c>
      <c r="N104" s="44">
        <f>(M104*K104)*0.02</f>
        <v>790.4</v>
      </c>
      <c r="O104" s="45" t="s">
        <v>149</v>
      </c>
      <c r="P104" s="20" t="s">
        <v>306</v>
      </c>
      <c r="Q104" s="113" t="s">
        <v>38</v>
      </c>
      <c r="R104" s="123">
        <v>39502</v>
      </c>
      <c r="S104" s="123">
        <v>40962</v>
      </c>
      <c r="T104" s="124">
        <v>840</v>
      </c>
      <c r="U104" s="46">
        <v>3360</v>
      </c>
      <c r="V104" s="47">
        <v>3360</v>
      </c>
      <c r="W104" s="50"/>
      <c r="X104" s="50"/>
      <c r="Y104" s="6" t="s">
        <v>148</v>
      </c>
      <c r="Z104" s="9">
        <v>2008</v>
      </c>
      <c r="AA104" s="16"/>
      <c r="AB104" s="6"/>
      <c r="AC104" s="6"/>
      <c r="AD104" s="6" t="s">
        <v>412</v>
      </c>
    </row>
    <row r="105" spans="1:30" ht="66" customHeight="1">
      <c r="A105" s="193">
        <v>83</v>
      </c>
      <c r="B105" s="17">
        <v>138</v>
      </c>
      <c r="C105" s="17">
        <v>388</v>
      </c>
      <c r="D105" s="17"/>
      <c r="E105" s="202"/>
      <c r="F105" s="69" t="s">
        <v>139</v>
      </c>
      <c r="G105" s="187" t="s">
        <v>384</v>
      </c>
      <c r="H105" s="163" t="s">
        <v>142</v>
      </c>
      <c r="I105" s="163" t="s">
        <v>385</v>
      </c>
      <c r="J105" s="237"/>
      <c r="K105" s="41">
        <f t="shared" si="6"/>
        <v>0</v>
      </c>
      <c r="L105" s="42" t="s">
        <v>262</v>
      </c>
      <c r="M105" s="43">
        <v>105.39</v>
      </c>
      <c r="N105" s="44">
        <f t="shared" si="7"/>
        <v>1264.68</v>
      </c>
      <c r="O105" s="52" t="s">
        <v>149</v>
      </c>
      <c r="P105" s="51" t="s">
        <v>307</v>
      </c>
      <c r="Q105" s="163" t="s">
        <v>187</v>
      </c>
      <c r="R105" s="166"/>
      <c r="S105" s="166"/>
      <c r="T105" s="169">
        <v>12200</v>
      </c>
      <c r="U105" s="46">
        <v>1881.6</v>
      </c>
      <c r="V105" s="47">
        <v>1264.68</v>
      </c>
      <c r="W105" s="50"/>
      <c r="X105" s="50"/>
      <c r="Y105" s="4" t="s">
        <v>145</v>
      </c>
      <c r="Z105" s="9">
        <v>2012</v>
      </c>
      <c r="AA105" s="232" t="s">
        <v>140</v>
      </c>
      <c r="AB105" s="4"/>
      <c r="AC105" s="4"/>
      <c r="AD105" s="243"/>
    </row>
    <row r="106" spans="1:30" ht="66" customHeight="1">
      <c r="A106" s="194"/>
      <c r="B106" s="17">
        <v>138</v>
      </c>
      <c r="C106" s="17">
        <v>388</v>
      </c>
      <c r="D106" s="17"/>
      <c r="E106" s="202"/>
      <c r="F106" s="69" t="s">
        <v>139</v>
      </c>
      <c r="G106" s="188"/>
      <c r="H106" s="164"/>
      <c r="I106" s="164"/>
      <c r="J106" s="257"/>
      <c r="K106" s="41">
        <v>15.13</v>
      </c>
      <c r="L106" s="42" t="s">
        <v>262</v>
      </c>
      <c r="M106" s="43">
        <v>68.09</v>
      </c>
      <c r="N106" s="44">
        <f t="shared" si="7"/>
        <v>817.08</v>
      </c>
      <c r="O106" s="52" t="s">
        <v>149</v>
      </c>
      <c r="P106" s="51"/>
      <c r="Q106" s="164"/>
      <c r="R106" s="167"/>
      <c r="S106" s="167"/>
      <c r="T106" s="170"/>
      <c r="U106" s="46">
        <v>907</v>
      </c>
      <c r="V106" s="47">
        <v>817.08</v>
      </c>
      <c r="W106" s="50"/>
      <c r="X106" s="50"/>
      <c r="Y106" s="4" t="s">
        <v>145</v>
      </c>
      <c r="Z106" s="9"/>
      <c r="AA106" s="232"/>
      <c r="AB106" s="4"/>
      <c r="AC106" s="4"/>
      <c r="AD106" s="244"/>
    </row>
    <row r="107" spans="1:30" ht="70.5" customHeight="1">
      <c r="A107" s="194"/>
      <c r="B107" s="17">
        <v>138</v>
      </c>
      <c r="C107" s="17">
        <v>388</v>
      </c>
      <c r="D107" s="17"/>
      <c r="E107" s="202"/>
      <c r="F107" s="4" t="s">
        <v>139</v>
      </c>
      <c r="G107" s="188"/>
      <c r="H107" s="164"/>
      <c r="I107" s="164"/>
      <c r="J107" s="257"/>
      <c r="K107" s="41">
        <f t="shared" si="6"/>
        <v>0</v>
      </c>
      <c r="L107" s="42" t="s">
        <v>262</v>
      </c>
      <c r="M107" s="43">
        <v>518.09</v>
      </c>
      <c r="N107" s="44">
        <f t="shared" si="7"/>
        <v>6217.08</v>
      </c>
      <c r="O107" s="52" t="s">
        <v>135</v>
      </c>
      <c r="P107" s="51" t="s">
        <v>308</v>
      </c>
      <c r="Q107" s="164"/>
      <c r="R107" s="167"/>
      <c r="S107" s="167"/>
      <c r="T107" s="170"/>
      <c r="U107" s="46">
        <v>7761.6</v>
      </c>
      <c r="V107" s="47">
        <v>6217.08</v>
      </c>
      <c r="W107" s="50"/>
      <c r="X107" s="50"/>
      <c r="Y107" s="4" t="s">
        <v>145</v>
      </c>
      <c r="Z107" s="9">
        <v>2010</v>
      </c>
      <c r="AA107" s="232"/>
      <c r="AB107" s="4"/>
      <c r="AC107" s="4"/>
      <c r="AD107" s="244"/>
    </row>
    <row r="108" spans="1:30" ht="45">
      <c r="A108" s="194"/>
      <c r="B108" s="17">
        <v>138</v>
      </c>
      <c r="C108" s="17">
        <v>388</v>
      </c>
      <c r="D108" s="17"/>
      <c r="E108" s="202"/>
      <c r="F108" s="4" t="s">
        <v>139</v>
      </c>
      <c r="G108" s="188"/>
      <c r="H108" s="164"/>
      <c r="I108" s="164"/>
      <c r="J108" s="257"/>
      <c r="K108" s="41">
        <f t="shared" si="6"/>
        <v>0</v>
      </c>
      <c r="L108" s="42" t="s">
        <v>262</v>
      </c>
      <c r="M108" s="43">
        <v>103.55</v>
      </c>
      <c r="N108" s="44">
        <f t="shared" si="7"/>
        <v>1242.5999999999999</v>
      </c>
      <c r="O108" s="25" t="s">
        <v>149</v>
      </c>
      <c r="P108" s="51" t="s">
        <v>309</v>
      </c>
      <c r="Q108" s="164"/>
      <c r="R108" s="167"/>
      <c r="S108" s="167"/>
      <c r="T108" s="170"/>
      <c r="U108" s="46">
        <v>1848.6</v>
      </c>
      <c r="V108" s="47">
        <v>1242.5999999999999</v>
      </c>
      <c r="W108" s="50"/>
      <c r="X108" s="50"/>
      <c r="Y108" s="4" t="s">
        <v>145</v>
      </c>
      <c r="Z108" s="9">
        <v>2011</v>
      </c>
      <c r="AA108" s="232"/>
      <c r="AB108" s="4"/>
      <c r="AC108" s="4"/>
      <c r="AD108" s="244"/>
    </row>
    <row r="109" spans="1:30" ht="88.5" customHeight="1">
      <c r="A109" s="194"/>
      <c r="B109" s="17">
        <v>138</v>
      </c>
      <c r="C109" s="17">
        <v>388</v>
      </c>
      <c r="D109" s="17"/>
      <c r="E109" s="202"/>
      <c r="F109" s="4" t="s">
        <v>139</v>
      </c>
      <c r="G109" s="188"/>
      <c r="H109" s="164"/>
      <c r="I109" s="164"/>
      <c r="J109" s="257"/>
      <c r="K109" s="41">
        <f t="shared" si="6"/>
        <v>0</v>
      </c>
      <c r="L109" s="42" t="s">
        <v>262</v>
      </c>
      <c r="M109" s="43">
        <v>741.15</v>
      </c>
      <c r="N109" s="44">
        <f t="shared" si="7"/>
        <v>8893.7999999999993</v>
      </c>
      <c r="O109" s="25" t="s">
        <v>149</v>
      </c>
      <c r="P109" s="51" t="s">
        <v>310</v>
      </c>
      <c r="Q109" s="164"/>
      <c r="R109" s="167"/>
      <c r="S109" s="167"/>
      <c r="T109" s="170"/>
      <c r="U109" s="46">
        <v>12756</v>
      </c>
      <c r="V109" s="47">
        <v>8893.7999999999993</v>
      </c>
      <c r="W109" s="50"/>
      <c r="X109" s="50"/>
      <c r="Y109" s="4" t="s">
        <v>145</v>
      </c>
      <c r="Z109" s="9">
        <v>2009</v>
      </c>
      <c r="AA109" s="232"/>
      <c r="AB109" s="4"/>
      <c r="AC109" s="4"/>
      <c r="AD109" s="244"/>
    </row>
    <row r="110" spans="1:30" ht="72.75" customHeight="1">
      <c r="A110" s="195"/>
      <c r="B110" s="17">
        <v>138</v>
      </c>
      <c r="C110" s="17">
        <v>388</v>
      </c>
      <c r="D110" s="17"/>
      <c r="E110" s="202"/>
      <c r="F110" s="69" t="s">
        <v>139</v>
      </c>
      <c r="G110" s="189"/>
      <c r="H110" s="165"/>
      <c r="I110" s="165"/>
      <c r="J110" s="238"/>
      <c r="K110" s="41">
        <f t="shared" si="6"/>
        <v>0</v>
      </c>
      <c r="L110" s="83" t="s">
        <v>61</v>
      </c>
      <c r="M110" s="43">
        <v>96.88</v>
      </c>
      <c r="N110" s="44">
        <f t="shared" si="7"/>
        <v>1162.56</v>
      </c>
      <c r="O110" s="45" t="s">
        <v>149</v>
      </c>
      <c r="P110" s="20" t="s">
        <v>81</v>
      </c>
      <c r="Q110" s="165"/>
      <c r="R110" s="168"/>
      <c r="S110" s="168"/>
      <c r="T110" s="171"/>
      <c r="U110" s="46">
        <v>934.2</v>
      </c>
      <c r="V110" s="47">
        <v>1162.56</v>
      </c>
      <c r="W110" s="50"/>
      <c r="X110" s="50"/>
      <c r="Y110" s="6" t="s">
        <v>145</v>
      </c>
      <c r="Z110" s="9">
        <v>2013</v>
      </c>
      <c r="AA110" s="16" t="s">
        <v>141</v>
      </c>
      <c r="AB110" s="6" t="s">
        <v>148</v>
      </c>
      <c r="AC110" s="6" t="s">
        <v>148</v>
      </c>
      <c r="AD110" s="245"/>
    </row>
    <row r="111" spans="1:30" ht="15">
      <c r="A111" s="193">
        <v>84</v>
      </c>
      <c r="B111" s="17">
        <v>195</v>
      </c>
      <c r="C111" s="17">
        <v>110</v>
      </c>
      <c r="D111" s="17">
        <v>2</v>
      </c>
      <c r="E111" s="202"/>
      <c r="F111" s="69" t="s">
        <v>139</v>
      </c>
      <c r="G111" s="187" t="s">
        <v>53</v>
      </c>
      <c r="H111" s="190" t="s">
        <v>116</v>
      </c>
      <c r="I111" s="190" t="s">
        <v>263</v>
      </c>
      <c r="J111" s="223">
        <v>430</v>
      </c>
      <c r="K111" s="223">
        <f t="shared" si="6"/>
        <v>368</v>
      </c>
      <c r="L111" s="203" t="s">
        <v>258</v>
      </c>
      <c r="M111" s="216">
        <v>1435.2</v>
      </c>
      <c r="N111" s="208">
        <f t="shared" si="7"/>
        <v>17222.400000000001</v>
      </c>
      <c r="O111" s="172" t="s">
        <v>149</v>
      </c>
      <c r="P111" s="220" t="s">
        <v>76</v>
      </c>
      <c r="Q111" s="163" t="s">
        <v>145</v>
      </c>
      <c r="R111" s="166">
        <v>41598</v>
      </c>
      <c r="S111" s="166">
        <v>43788</v>
      </c>
      <c r="T111" s="184">
        <v>0</v>
      </c>
      <c r="U111" s="181">
        <v>0</v>
      </c>
      <c r="V111" s="246">
        <v>17222.400000000001</v>
      </c>
      <c r="W111" s="216">
        <v>13514</v>
      </c>
      <c r="X111" s="216">
        <v>1351.4</v>
      </c>
      <c r="Y111" s="178" t="s">
        <v>145</v>
      </c>
      <c r="Z111" s="163">
        <v>2013</v>
      </c>
      <c r="AA111" s="229" t="s">
        <v>145</v>
      </c>
      <c r="AB111" s="178" t="s">
        <v>148</v>
      </c>
      <c r="AC111" s="178" t="s">
        <v>148</v>
      </c>
      <c r="AD111" s="239" t="s">
        <v>50</v>
      </c>
    </row>
    <row r="112" spans="1:30" ht="15">
      <c r="A112" s="194"/>
      <c r="B112" s="17">
        <v>195</v>
      </c>
      <c r="C112" s="17">
        <v>110</v>
      </c>
      <c r="D112" s="17">
        <v>2</v>
      </c>
      <c r="E112" s="202"/>
      <c r="F112" s="69" t="s">
        <v>139</v>
      </c>
      <c r="G112" s="188"/>
      <c r="H112" s="191"/>
      <c r="I112" s="191"/>
      <c r="J112" s="224"/>
      <c r="K112" s="224"/>
      <c r="L112" s="204"/>
      <c r="M112" s="217"/>
      <c r="N112" s="209"/>
      <c r="O112" s="173"/>
      <c r="P112" s="221"/>
      <c r="Q112" s="164"/>
      <c r="R112" s="206"/>
      <c r="S112" s="206"/>
      <c r="T112" s="185"/>
      <c r="U112" s="182"/>
      <c r="V112" s="247"/>
      <c r="W112" s="217"/>
      <c r="X112" s="217"/>
      <c r="Y112" s="179"/>
      <c r="Z112" s="164"/>
      <c r="AA112" s="230"/>
      <c r="AB112" s="179"/>
      <c r="AC112" s="179"/>
      <c r="AD112" s="240"/>
    </row>
    <row r="113" spans="1:30" ht="15">
      <c r="A113" s="194"/>
      <c r="B113" s="17">
        <v>195</v>
      </c>
      <c r="C113" s="17">
        <v>110</v>
      </c>
      <c r="D113" s="17">
        <v>2</v>
      </c>
      <c r="E113" s="202"/>
      <c r="F113" s="69" t="s">
        <v>139</v>
      </c>
      <c r="G113" s="188"/>
      <c r="H113" s="191"/>
      <c r="I113" s="191"/>
      <c r="J113" s="224"/>
      <c r="K113" s="224"/>
      <c r="L113" s="204"/>
      <c r="M113" s="217"/>
      <c r="N113" s="209"/>
      <c r="O113" s="173"/>
      <c r="P113" s="221"/>
      <c r="Q113" s="164"/>
      <c r="R113" s="206"/>
      <c r="S113" s="206"/>
      <c r="T113" s="185"/>
      <c r="U113" s="182"/>
      <c r="V113" s="247"/>
      <c r="W113" s="217"/>
      <c r="X113" s="217"/>
      <c r="Y113" s="179"/>
      <c r="Z113" s="164"/>
      <c r="AA113" s="230"/>
      <c r="AB113" s="179"/>
      <c r="AC113" s="179"/>
      <c r="AD113" s="240"/>
    </row>
    <row r="114" spans="1:30" ht="15">
      <c r="A114" s="194"/>
      <c r="B114" s="17">
        <v>195</v>
      </c>
      <c r="C114" s="17">
        <v>110</v>
      </c>
      <c r="D114" s="17">
        <v>2</v>
      </c>
      <c r="E114" s="202"/>
      <c r="F114" s="69" t="s">
        <v>139</v>
      </c>
      <c r="G114" s="188"/>
      <c r="H114" s="191"/>
      <c r="I114" s="191"/>
      <c r="J114" s="224"/>
      <c r="K114" s="224"/>
      <c r="L114" s="204"/>
      <c r="M114" s="217"/>
      <c r="N114" s="209"/>
      <c r="O114" s="173"/>
      <c r="P114" s="221"/>
      <c r="Q114" s="164"/>
      <c r="R114" s="206"/>
      <c r="S114" s="206"/>
      <c r="T114" s="185"/>
      <c r="U114" s="182"/>
      <c r="V114" s="247"/>
      <c r="W114" s="217"/>
      <c r="X114" s="217"/>
      <c r="Y114" s="179"/>
      <c r="Z114" s="164"/>
      <c r="AA114" s="230"/>
      <c r="AB114" s="179"/>
      <c r="AC114" s="179"/>
      <c r="AD114" s="240"/>
    </row>
    <row r="115" spans="1:30" ht="67.5" customHeight="1">
      <c r="A115" s="195"/>
      <c r="B115" s="17">
        <v>195</v>
      </c>
      <c r="C115" s="17">
        <v>110</v>
      </c>
      <c r="D115" s="17">
        <v>2</v>
      </c>
      <c r="E115" s="202"/>
      <c r="F115" s="69" t="s">
        <v>139</v>
      </c>
      <c r="G115" s="189"/>
      <c r="H115" s="192"/>
      <c r="I115" s="192"/>
      <c r="J115" s="225"/>
      <c r="K115" s="225"/>
      <c r="L115" s="205"/>
      <c r="M115" s="218"/>
      <c r="N115" s="210"/>
      <c r="O115" s="174"/>
      <c r="P115" s="222"/>
      <c r="Q115" s="165"/>
      <c r="R115" s="207"/>
      <c r="S115" s="207"/>
      <c r="T115" s="186"/>
      <c r="U115" s="183"/>
      <c r="V115" s="248"/>
      <c r="W115" s="218"/>
      <c r="X115" s="218"/>
      <c r="Y115" s="180"/>
      <c r="Z115" s="165"/>
      <c r="AA115" s="231"/>
      <c r="AB115" s="180"/>
      <c r="AC115" s="180"/>
      <c r="AD115" s="241"/>
    </row>
    <row r="116" spans="1:30" ht="67.5" customHeight="1">
      <c r="A116" s="145">
        <v>85</v>
      </c>
      <c r="B116" s="17"/>
      <c r="C116" s="17"/>
      <c r="D116" s="17"/>
      <c r="E116" s="103"/>
      <c r="F116" s="104"/>
      <c r="G116" s="151" t="s">
        <v>407</v>
      </c>
      <c r="H116" s="144" t="s">
        <v>408</v>
      </c>
      <c r="I116" s="144" t="s">
        <v>409</v>
      </c>
      <c r="J116" s="147">
        <v>293.14999999999998</v>
      </c>
      <c r="K116" s="147">
        <f>IF(J116&gt;=120,(J116-120)*0.8+120,J116*1)</f>
        <v>258.52</v>
      </c>
      <c r="L116" s="158"/>
      <c r="M116" s="156"/>
      <c r="N116" s="159"/>
      <c r="O116" s="160"/>
      <c r="P116" s="157"/>
      <c r="Q116" s="154" t="s">
        <v>145</v>
      </c>
      <c r="R116" s="148">
        <v>32764</v>
      </c>
      <c r="S116" s="148">
        <v>40798</v>
      </c>
      <c r="T116" s="143">
        <v>43.27</v>
      </c>
      <c r="U116" s="102"/>
      <c r="V116" s="155"/>
      <c r="W116" s="156"/>
      <c r="X116" s="156"/>
      <c r="Y116" s="153"/>
      <c r="Z116" s="154"/>
      <c r="AA116" s="146"/>
      <c r="AB116" s="153"/>
      <c r="AC116" s="153"/>
      <c r="AD116" s="152" t="s">
        <v>413</v>
      </c>
    </row>
    <row r="117" spans="1:30" ht="51" customHeight="1">
      <c r="A117" s="30">
        <v>86</v>
      </c>
      <c r="B117" s="17"/>
      <c r="C117" s="17"/>
      <c r="D117" s="17"/>
      <c r="E117" s="103"/>
      <c r="F117" s="104"/>
      <c r="G117" s="110" t="s">
        <v>356</v>
      </c>
      <c r="H117" s="92" t="s">
        <v>357</v>
      </c>
      <c r="I117" s="92" t="s">
        <v>358</v>
      </c>
      <c r="J117" s="41"/>
      <c r="K117" s="41">
        <f>IF(J117&gt;=120,(J117-120)*0.8+120,J117*1)</f>
        <v>0</v>
      </c>
      <c r="L117" s="42"/>
      <c r="M117" s="111"/>
      <c r="N117" s="112"/>
      <c r="O117" s="25"/>
      <c r="P117" s="20"/>
      <c r="Q117" s="113" t="s">
        <v>38</v>
      </c>
      <c r="R117" s="129">
        <v>38477</v>
      </c>
      <c r="S117" s="129">
        <v>40302</v>
      </c>
      <c r="T117" s="124">
        <v>339.67</v>
      </c>
      <c r="U117" s="46"/>
      <c r="V117" s="114"/>
      <c r="W117" s="111"/>
      <c r="X117" s="111"/>
      <c r="Y117" s="6"/>
      <c r="Z117" s="113"/>
      <c r="AA117" s="16"/>
      <c r="AB117" s="6"/>
      <c r="AC117" s="6"/>
      <c r="AD117" s="117"/>
    </row>
    <row r="118" spans="1:30" ht="47.25" customHeight="1" thickBot="1">
      <c r="A118" s="142">
        <v>86</v>
      </c>
      <c r="E118" s="2"/>
      <c r="F118" s="2"/>
      <c r="H118" s="93"/>
      <c r="I118" s="101" t="s">
        <v>350</v>
      </c>
      <c r="J118" s="141">
        <f>SUM(J4:J115)</f>
        <v>91546.58</v>
      </c>
      <c r="K118" s="105">
        <f>SUM(K102:K115)</f>
        <v>2773.53</v>
      </c>
      <c r="L118" s="58"/>
      <c r="M118" s="58"/>
      <c r="N118" s="106">
        <f>SUM(N102:N115)-N106</f>
        <v>83795.12</v>
      </c>
      <c r="Q118" s="96"/>
      <c r="R118" s="228" t="s">
        <v>351</v>
      </c>
      <c r="S118" s="233"/>
      <c r="T118" s="130">
        <f>SUM(T4:T117)</f>
        <v>155217.35999999999</v>
      </c>
      <c r="U118" s="107">
        <f>SUM(U102:U115)</f>
        <v>69349</v>
      </c>
      <c r="V118" s="108">
        <f>SUM(V102:V115)-V106</f>
        <v>79263.12</v>
      </c>
      <c r="W118" s="109">
        <f>SUM(W102:W115)</f>
        <v>13514</v>
      </c>
      <c r="X118" s="102">
        <f>SUM(X102:X115)</f>
        <v>1351.4</v>
      </c>
      <c r="Y118" s="7"/>
      <c r="AA118" s="13"/>
      <c r="AB118" s="70"/>
      <c r="AC118" s="13"/>
      <c r="AD118" s="7"/>
    </row>
    <row r="119" spans="1:30" ht="14.25" customHeight="1">
      <c r="B119" s="5"/>
      <c r="G119" s="60"/>
      <c r="I119" s="93"/>
      <c r="J119" s="62"/>
      <c r="K119" s="98" t="e">
        <f>#REF!+#REF!+#REF!+K118</f>
        <v>#REF!</v>
      </c>
      <c r="L119" s="62"/>
      <c r="M119" s="62"/>
      <c r="N119" s="63" t="e">
        <f>#REF!+#REF!+#REF!+N118</f>
        <v>#REF!</v>
      </c>
      <c r="P119" s="28" t="s">
        <v>47</v>
      </c>
      <c r="S119" s="132"/>
      <c r="T119" s="133"/>
      <c r="U119" s="99" t="e">
        <f>#REF!+#REF!+#REF!+U118</f>
        <v>#REF!</v>
      </c>
      <c r="V119" s="63" t="e">
        <f>#REF!+#REF!+#REF!+V118</f>
        <v>#REF!</v>
      </c>
      <c r="W119" s="63" t="e">
        <f>#REF!+#REF!+#REF!+W118</f>
        <v>#REF!</v>
      </c>
      <c r="X119" s="63" t="e">
        <f>#REF!+#REF!+#REF!+X118</f>
        <v>#REF!</v>
      </c>
    </row>
    <row r="120" spans="1:30" ht="13.5" customHeight="1">
      <c r="B120" s="27"/>
      <c r="C120" s="27"/>
      <c r="D120" s="27"/>
      <c r="E120" s="27"/>
      <c r="F120" s="26"/>
      <c r="G120" s="61"/>
      <c r="H120" s="94"/>
      <c r="I120" s="226"/>
      <c r="J120" s="226"/>
      <c r="K120" s="226"/>
      <c r="L120" s="226"/>
      <c r="M120" s="226"/>
      <c r="N120" s="226"/>
      <c r="O120" s="226"/>
      <c r="P120" s="28"/>
      <c r="U120" s="65"/>
      <c r="V120" s="65"/>
    </row>
    <row r="121" spans="1:30" ht="24.75" customHeight="1">
      <c r="B121" s="27"/>
      <c r="C121" s="27"/>
      <c r="D121" s="27"/>
      <c r="E121" s="27"/>
      <c r="F121" s="27"/>
      <c r="G121" s="68"/>
      <c r="H121" s="95"/>
      <c r="P121" s="28" t="s">
        <v>279</v>
      </c>
      <c r="Q121" s="100" t="s">
        <v>346</v>
      </c>
      <c r="U121" s="65"/>
      <c r="V121" s="65"/>
    </row>
    <row r="122" spans="1:30" ht="35.25" customHeight="1">
      <c r="B122" s="27"/>
      <c r="C122" s="27"/>
      <c r="D122" s="27"/>
      <c r="E122" s="27"/>
      <c r="F122" s="26"/>
      <c r="G122" s="68"/>
      <c r="H122" s="94"/>
      <c r="I122" s="226" t="s">
        <v>352</v>
      </c>
      <c r="J122" s="226"/>
      <c r="K122" s="226"/>
      <c r="L122" s="226"/>
      <c r="M122" s="226"/>
      <c r="N122" s="226"/>
      <c r="O122" s="226"/>
      <c r="P122" s="28" t="s">
        <v>280</v>
      </c>
      <c r="Q122" s="136">
        <f>COUNTIF(Q4:Q117,"SI*")</f>
        <v>53</v>
      </c>
      <c r="U122" s="65"/>
      <c r="V122" s="65"/>
    </row>
    <row r="123" spans="1:30" ht="78" customHeight="1">
      <c r="A123" s="15"/>
      <c r="G123" s="68"/>
      <c r="H123" s="94"/>
      <c r="I123" s="227" t="s">
        <v>353</v>
      </c>
      <c r="J123" s="227"/>
      <c r="K123" s="227"/>
      <c r="L123" s="227"/>
      <c r="M123" s="227"/>
      <c r="N123" s="227"/>
      <c r="O123" s="227"/>
      <c r="P123" s="28" t="s">
        <v>281</v>
      </c>
      <c r="Q123" s="136">
        <f>COUNTIF(Q4:Q117,"IN FASE DI CONTRATTUALIZZAZIONE*")</f>
        <v>10</v>
      </c>
      <c r="T123" s="135"/>
      <c r="U123" s="58"/>
      <c r="V123" s="58"/>
    </row>
    <row r="124" spans="1:30" ht="80.25" customHeight="1">
      <c r="A124" s="15"/>
      <c r="G124" s="68"/>
      <c r="H124" s="94"/>
      <c r="I124" s="226" t="s">
        <v>354</v>
      </c>
      <c r="J124" s="226"/>
      <c r="K124" s="226"/>
      <c r="L124" s="226"/>
      <c r="M124" s="226"/>
      <c r="N124" s="226"/>
      <c r="O124" s="226"/>
      <c r="P124" s="28" t="s">
        <v>41</v>
      </c>
      <c r="Q124" s="137">
        <f>COUNTIF(Q4:Q117,"in fase istruttoria*")</f>
        <v>20</v>
      </c>
      <c r="T124" s="135"/>
      <c r="U124" s="58"/>
      <c r="V124" s="58"/>
    </row>
    <row r="125" spans="1:30" ht="55.5" customHeight="1" thickBot="1">
      <c r="A125" s="15"/>
      <c r="G125" s="68"/>
      <c r="H125" s="94"/>
      <c r="I125" s="226" t="s">
        <v>375</v>
      </c>
      <c r="J125" s="226"/>
      <c r="K125" s="226"/>
      <c r="L125" s="226"/>
      <c r="M125" s="226"/>
      <c r="N125" s="226"/>
      <c r="O125" s="226"/>
      <c r="P125" s="28" t="s">
        <v>70</v>
      </c>
      <c r="Q125" s="137">
        <f>COUNTIF(Q4:Q117,"in fase di delibera*")</f>
        <v>3</v>
      </c>
      <c r="T125" s="135"/>
      <c r="U125" s="58"/>
      <c r="V125" s="58"/>
    </row>
    <row r="126" spans="1:30" ht="42.75" customHeight="1" thickTop="1" thickBot="1">
      <c r="A126" s="15"/>
      <c r="G126" s="61"/>
      <c r="H126" s="94"/>
      <c r="P126" s="28" t="s">
        <v>282</v>
      </c>
      <c r="Q126" s="140">
        <f>SUM(Q121:Q125)</f>
        <v>86</v>
      </c>
      <c r="R126" s="228" t="s">
        <v>355</v>
      </c>
      <c r="S126" s="228"/>
      <c r="U126" s="65"/>
      <c r="V126" s="65"/>
    </row>
    <row r="127" spans="1:30" ht="3" customHeight="1">
      <c r="A127" s="15"/>
      <c r="G127" s="67"/>
      <c r="U127" s="65"/>
      <c r="V127" s="65"/>
    </row>
    <row r="128" spans="1:30">
      <c r="A128" s="15"/>
      <c r="G128" s="67"/>
      <c r="U128" s="65"/>
      <c r="V128" s="65"/>
    </row>
    <row r="129" spans="1:30" ht="81" customHeight="1">
      <c r="A129" s="24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</row>
    <row r="130" spans="1:30">
      <c r="A130" s="23"/>
    </row>
    <row r="132" spans="1:30">
      <c r="G132" s="89"/>
    </row>
  </sheetData>
  <autoFilter ref="A3:AD130"/>
  <mergeCells count="88">
    <mergeCell ref="A19:A21"/>
    <mergeCell ref="A46:A55"/>
    <mergeCell ref="Q46:Q55"/>
    <mergeCell ref="A5:A6"/>
    <mergeCell ref="Q5:Q6"/>
    <mergeCell ref="Q19:Q21"/>
    <mergeCell ref="I46:I55"/>
    <mergeCell ref="H46:H55"/>
    <mergeCell ref="A105:A110"/>
    <mergeCell ref="H19:H21"/>
    <mergeCell ref="I19:I21"/>
    <mergeCell ref="J19:J21"/>
    <mergeCell ref="G105:G110"/>
    <mergeCell ref="H105:H110"/>
    <mergeCell ref="I105:I110"/>
    <mergeCell ref="J105:J110"/>
    <mergeCell ref="A69:A76"/>
    <mergeCell ref="I69:I76"/>
    <mergeCell ref="R5:R6"/>
    <mergeCell ref="S5:S6"/>
    <mergeCell ref="R19:R21"/>
    <mergeCell ref="S19:S21"/>
    <mergeCell ref="H69:H76"/>
    <mergeCell ref="R23:S23"/>
    <mergeCell ref="R46:S55"/>
    <mergeCell ref="J69:J76"/>
    <mergeCell ref="AD105:AD110"/>
    <mergeCell ref="V111:V115"/>
    <mergeCell ref="AA69:AA76"/>
    <mergeCell ref="X111:X115"/>
    <mergeCell ref="G69:G76"/>
    <mergeCell ref="Q69:Q76"/>
    <mergeCell ref="R111:R115"/>
    <mergeCell ref="W111:W115"/>
    <mergeCell ref="R69:R76"/>
    <mergeCell ref="S69:S76"/>
    <mergeCell ref="T5:T6"/>
    <mergeCell ref="AD5:AD6"/>
    <mergeCell ref="AD111:AD115"/>
    <mergeCell ref="AD46:AD55"/>
    <mergeCell ref="AB111:AB115"/>
    <mergeCell ref="AC111:AC115"/>
    <mergeCell ref="I123:O123"/>
    <mergeCell ref="R126:S126"/>
    <mergeCell ref="I124:O124"/>
    <mergeCell ref="I125:O125"/>
    <mergeCell ref="AA47:AA55"/>
    <mergeCell ref="AA111:AA115"/>
    <mergeCell ref="AA105:AA109"/>
    <mergeCell ref="AA86:AA87"/>
    <mergeCell ref="R118:S118"/>
    <mergeCell ref="T69:T76"/>
    <mergeCell ref="P111:P115"/>
    <mergeCell ref="I111:I115"/>
    <mergeCell ref="J111:J115"/>
    <mergeCell ref="K111:K115"/>
    <mergeCell ref="I120:O120"/>
    <mergeCell ref="I122:O122"/>
    <mergeCell ref="A111:A115"/>
    <mergeCell ref="AD69:AD76"/>
    <mergeCell ref="E59:E67"/>
    <mergeCell ref="E68:E100"/>
    <mergeCell ref="E102:E115"/>
    <mergeCell ref="L111:L115"/>
    <mergeCell ref="S111:S115"/>
    <mergeCell ref="Z111:Z115"/>
    <mergeCell ref="N111:N115"/>
    <mergeCell ref="M111:M115"/>
    <mergeCell ref="G129:AD129"/>
    <mergeCell ref="AA41:AA43"/>
    <mergeCell ref="AD19:AD21"/>
    <mergeCell ref="U111:U115"/>
    <mergeCell ref="T111:T115"/>
    <mergeCell ref="G111:G115"/>
    <mergeCell ref="H111:H115"/>
    <mergeCell ref="T19:T21"/>
    <mergeCell ref="Q111:Q115"/>
    <mergeCell ref="Y111:Y115"/>
    <mergeCell ref="Q105:Q110"/>
    <mergeCell ref="R105:R110"/>
    <mergeCell ref="S105:S110"/>
    <mergeCell ref="T105:T110"/>
    <mergeCell ref="O111:O115"/>
    <mergeCell ref="G1:J1"/>
    <mergeCell ref="A2:J2"/>
    <mergeCell ref="E4:E58"/>
    <mergeCell ref="P15:P17"/>
    <mergeCell ref="P46:P55"/>
  </mergeCells>
  <phoneticPr fontId="0" type="noConversion"/>
  <pageMargins left="0.39370078740157483" right="0.39370078740157483" top="0.39370078740157483" bottom="0.39370078740157483" header="0.19685039370078741" footer="0.23622047244094491"/>
  <pageSetup paperSize="8" scale="83" orientation="landscape" r:id="rId1"/>
  <headerFooter alignWithMargins="0">
    <oddHeader>&amp;C&amp;"Tahoma,Grassetto"&amp;18ASSEGNAZIONE LOCALI DI PROPRIETA' COMUNALE ALLE ASSOCIAZIONI SENZA FINI DI LUCRO</oddHeader>
    <oddFooter>&amp;L&amp;8&amp;D    &amp;T&amp;R&amp;8Pagina &amp;P di &amp;N</oddFooter>
  </headerFooter>
  <rowBreaks count="9" manualBreakCount="9">
    <brk id="10" max="29" man="1"/>
    <brk id="23" max="29" man="1"/>
    <brk id="32" max="29" man="1"/>
    <brk id="45" max="29" man="1"/>
    <brk id="58" max="29" man="1"/>
    <brk id="74" max="29" man="1"/>
    <brk id="87" max="29" man="1"/>
    <brk id="99" max="29" man="1"/>
    <brk id="110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Associazioni</vt:lpstr>
      <vt:lpstr>Associazioni!Area_stampa</vt:lpstr>
      <vt:lpstr>Associazioni!Titoli_stampa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servizio patrimonio</dc:creator>
  <cp:lastModifiedBy>Xp Professional SP 3 Italiano</cp:lastModifiedBy>
  <cp:lastPrinted>2017-03-28T10:12:59Z</cp:lastPrinted>
  <dcterms:created xsi:type="dcterms:W3CDTF">2001-01-26T11:25:24Z</dcterms:created>
  <dcterms:modified xsi:type="dcterms:W3CDTF">2017-03-30T08:26:44Z</dcterms:modified>
</cp:coreProperties>
</file>